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2785" windowHeight="9765" tabRatio="859"/>
  </bookViews>
  <sheets>
    <sheet name="1-1" sheetId="1" r:id="rId1"/>
    <sheet name="1-2" sheetId="2" r:id="rId2"/>
    <sheet name="1-3" sheetId="3" r:id="rId3"/>
    <sheet name="1-4" sheetId="4" r:id="rId4"/>
    <sheet name="1-5" sheetId="5" r:id="rId5"/>
    <sheet name="1-6" sheetId="6" r:id="rId6"/>
    <sheet name="작업지시서" sheetId="7" r:id="rId7"/>
    <sheet name="일일식단표2" sheetId="8" r:id="rId8"/>
    <sheet name="보존식" sheetId="9" r:id="rId9"/>
    <sheet name="일일식단표" sheetId="10" r:id="rId10"/>
  </sheets>
  <definedNames>
    <definedName name="_xlnm.Print_Area" localSheetId="0">'1-1'!$A$1:$H$37</definedName>
    <definedName name="_xlnm.Print_Area" localSheetId="1">'1-2'!$A$1:$H$37</definedName>
    <definedName name="_xlnm.Print_Area" localSheetId="2">'1-3'!$A$1:$H$37</definedName>
    <definedName name="_xlnm.Print_Area" localSheetId="3">'1-4'!$A$1:$H$37</definedName>
    <definedName name="_xlnm.Print_Area" localSheetId="4">'1-5'!$A$1:$H$37</definedName>
    <definedName name="_xlnm.Print_Area" localSheetId="5">'1-6'!$A$1:$H$37</definedName>
    <definedName name="_xlnm.Print_Area" localSheetId="8">보존식!$A$1:$I$259</definedName>
    <definedName name="_xlnm.Print_Area" localSheetId="6">작업지시서!$A$1:$R$123</definedName>
  </definedNames>
  <calcPr calcId="162913"/>
</workbook>
</file>

<file path=xl/calcChain.xml><?xml version="1.0" encoding="utf-8"?>
<calcChain xmlns="http://schemas.openxmlformats.org/spreadsheetml/2006/main">
  <c r="M13" i="7" l="1"/>
  <c r="M10" i="7"/>
  <c r="M7" i="7"/>
  <c r="M4" i="7"/>
  <c r="G4" i="7"/>
  <c r="G7" i="7"/>
  <c r="G10" i="7"/>
  <c r="G13" i="7"/>
  <c r="G16" i="7"/>
  <c r="A16" i="7"/>
  <c r="A13" i="7"/>
  <c r="A10" i="7"/>
  <c r="A7" i="7"/>
  <c r="A4" i="7"/>
  <c r="E68" i="10"/>
  <c r="C68" i="10"/>
  <c r="E67" i="10"/>
  <c r="C67" i="10"/>
  <c r="E66" i="10"/>
  <c r="C66" i="10"/>
  <c r="A66" i="10"/>
  <c r="E65" i="10"/>
  <c r="C65" i="10"/>
  <c r="A65" i="10"/>
  <c r="E64" i="10"/>
  <c r="C64" i="10"/>
  <c r="A64" i="10"/>
  <c r="E63" i="10"/>
  <c r="C63" i="10"/>
  <c r="A63" i="10"/>
  <c r="E58" i="10"/>
  <c r="C58" i="10"/>
  <c r="E57" i="10"/>
  <c r="C57" i="10"/>
  <c r="E56" i="10"/>
  <c r="C56" i="10"/>
  <c r="A56" i="10"/>
  <c r="E55" i="10"/>
  <c r="C55" i="10"/>
  <c r="A55" i="10"/>
  <c r="E54" i="10"/>
  <c r="C54" i="10"/>
  <c r="A54" i="10"/>
  <c r="E53" i="10"/>
  <c r="C53" i="10"/>
  <c r="A53" i="10"/>
  <c r="E48" i="10"/>
  <c r="C48" i="10"/>
  <c r="E47" i="10"/>
  <c r="C47" i="10"/>
  <c r="E46" i="10"/>
  <c r="C46" i="10"/>
  <c r="A46" i="10"/>
  <c r="E45" i="10"/>
  <c r="C45" i="10"/>
  <c r="A45" i="10"/>
  <c r="E44" i="10"/>
  <c r="C44" i="10"/>
  <c r="A44" i="10"/>
  <c r="E43" i="10"/>
  <c r="C43" i="10"/>
  <c r="A43" i="10"/>
  <c r="E38" i="10"/>
  <c r="C38" i="10"/>
  <c r="E37" i="10"/>
  <c r="C37" i="10"/>
  <c r="E36" i="10"/>
  <c r="C36" i="10"/>
  <c r="A36" i="10"/>
  <c r="E35" i="10"/>
  <c r="C35" i="10"/>
  <c r="A35" i="10"/>
  <c r="E34" i="10"/>
  <c r="C34" i="10"/>
  <c r="A34" i="10"/>
  <c r="E33" i="10"/>
  <c r="C33" i="10"/>
  <c r="A33" i="10"/>
  <c r="E28" i="10"/>
  <c r="C28" i="10"/>
  <c r="E27" i="10"/>
  <c r="C27" i="10"/>
  <c r="E26" i="10"/>
  <c r="C26" i="10"/>
  <c r="A26" i="10"/>
  <c r="E25" i="10"/>
  <c r="C25" i="10"/>
  <c r="A25" i="10"/>
  <c r="E24" i="10"/>
  <c r="C24" i="10"/>
  <c r="A24" i="10"/>
  <c r="E23" i="10"/>
  <c r="C23" i="10"/>
  <c r="A23" i="10"/>
  <c r="E18" i="10"/>
  <c r="C18" i="10"/>
  <c r="E17" i="10"/>
  <c r="C17" i="10"/>
  <c r="E16" i="10"/>
  <c r="C16" i="10"/>
  <c r="A16" i="10"/>
  <c r="E15" i="10"/>
  <c r="C15" i="10"/>
  <c r="A15" i="10"/>
  <c r="E14" i="10"/>
  <c r="C14" i="10"/>
  <c r="A14" i="10"/>
  <c r="E13" i="10"/>
  <c r="C13" i="10"/>
  <c r="A13" i="10"/>
  <c r="E8" i="10"/>
  <c r="C8" i="10"/>
  <c r="E7" i="10"/>
  <c r="C7" i="10"/>
  <c r="E6" i="10"/>
  <c r="C6" i="10"/>
  <c r="A6" i="10"/>
  <c r="E5" i="10"/>
  <c r="C5" i="10"/>
  <c r="A5" i="10"/>
  <c r="E4" i="10"/>
  <c r="C4" i="10"/>
  <c r="A4" i="10"/>
  <c r="E3" i="10"/>
  <c r="C3" i="10"/>
  <c r="A3" i="10"/>
  <c r="H259" i="9"/>
  <c r="B259" i="9"/>
  <c r="B258" i="9"/>
  <c r="B257" i="9"/>
  <c r="H257" i="9" s="1"/>
  <c r="H258" i="9" s="1"/>
  <c r="E255" i="9"/>
  <c r="B255" i="9"/>
  <c r="H254" i="9"/>
  <c r="B254" i="9"/>
  <c r="B252" i="9"/>
  <c r="E252" i="9" s="1"/>
  <c r="E253" i="9" s="1"/>
  <c r="H250" i="9"/>
  <c r="B250" i="9"/>
  <c r="B248" i="9"/>
  <c r="E248" i="9" s="1"/>
  <c r="E249" i="9" s="1"/>
  <c r="H246" i="9"/>
  <c r="B246" i="9"/>
  <c r="B244" i="9"/>
  <c r="E244" i="9" s="1"/>
  <c r="E245" i="9" s="1"/>
  <c r="H242" i="9"/>
  <c r="B242" i="9"/>
  <c r="B240" i="9"/>
  <c r="E240" i="9" s="1"/>
  <c r="E241" i="9" s="1"/>
  <c r="H238" i="9"/>
  <c r="B238" i="9"/>
  <c r="B236" i="9"/>
  <c r="E236" i="9" s="1"/>
  <c r="E237" i="9" s="1"/>
  <c r="H234" i="9"/>
  <c r="F234" i="9"/>
  <c r="B234" i="9"/>
  <c r="H233" i="9"/>
  <c r="B233" i="9"/>
  <c r="H232" i="9"/>
  <c r="E232" i="9"/>
  <c r="E233" i="9" s="1"/>
  <c r="I224" i="9"/>
  <c r="H224" i="9"/>
  <c r="F224" i="9"/>
  <c r="E224" i="9"/>
  <c r="C224" i="9"/>
  <c r="B224" i="9"/>
  <c r="I223" i="9"/>
  <c r="H223" i="9"/>
  <c r="F223" i="9"/>
  <c r="E223" i="9"/>
  <c r="C223" i="9"/>
  <c r="B223" i="9"/>
  <c r="I222" i="9"/>
  <c r="H222" i="9"/>
  <c r="F222" i="9"/>
  <c r="E222" i="9"/>
  <c r="C222" i="9"/>
  <c r="B222" i="9"/>
  <c r="I218" i="9"/>
  <c r="H218" i="9"/>
  <c r="F218" i="9"/>
  <c r="E218" i="9"/>
  <c r="C218" i="9"/>
  <c r="B218" i="9"/>
  <c r="I217" i="9"/>
  <c r="H217" i="9"/>
  <c r="F217" i="9"/>
  <c r="E217" i="9"/>
  <c r="C217" i="9"/>
  <c r="B217" i="9"/>
  <c r="I216" i="9"/>
  <c r="H216" i="9"/>
  <c r="F216" i="9"/>
  <c r="E216" i="9"/>
  <c r="C216" i="9"/>
  <c r="B216" i="9"/>
  <c r="I212" i="9"/>
  <c r="H212" i="9"/>
  <c r="F212" i="9"/>
  <c r="E212" i="9"/>
  <c r="C212" i="9"/>
  <c r="B212" i="9"/>
  <c r="I211" i="9"/>
  <c r="H211" i="9"/>
  <c r="F211" i="9"/>
  <c r="E211" i="9"/>
  <c r="C211" i="9"/>
  <c r="B211" i="9"/>
  <c r="I210" i="9"/>
  <c r="H210" i="9"/>
  <c r="F210" i="9"/>
  <c r="E210" i="9"/>
  <c r="C210" i="9"/>
  <c r="B210" i="9"/>
  <c r="I206" i="9"/>
  <c r="H206" i="9"/>
  <c r="F206" i="9"/>
  <c r="E206" i="9"/>
  <c r="C206" i="9"/>
  <c r="B206" i="9"/>
  <c r="I205" i="9"/>
  <c r="H205" i="9"/>
  <c r="F205" i="9"/>
  <c r="E205" i="9"/>
  <c r="C205" i="9"/>
  <c r="B205" i="9"/>
  <c r="I204" i="9"/>
  <c r="H204" i="9"/>
  <c r="F204" i="9"/>
  <c r="E204" i="9"/>
  <c r="C204" i="9"/>
  <c r="B204" i="9"/>
  <c r="I200" i="9"/>
  <c r="H200" i="9"/>
  <c r="F200" i="9"/>
  <c r="E200" i="9"/>
  <c r="C200" i="9"/>
  <c r="B200" i="9"/>
  <c r="I199" i="9"/>
  <c r="H199" i="9"/>
  <c r="F199" i="9"/>
  <c r="E199" i="9"/>
  <c r="C199" i="9"/>
  <c r="B199" i="9"/>
  <c r="I198" i="9"/>
  <c r="H198" i="9"/>
  <c r="F198" i="9"/>
  <c r="E198" i="9"/>
  <c r="C198" i="9"/>
  <c r="B198" i="9"/>
  <c r="I194" i="9"/>
  <c r="H194" i="9"/>
  <c r="F194" i="9"/>
  <c r="E194" i="9"/>
  <c r="C194" i="9"/>
  <c r="B194" i="9"/>
  <c r="I193" i="9"/>
  <c r="H193" i="9"/>
  <c r="F193" i="9"/>
  <c r="E193" i="9"/>
  <c r="C193" i="9"/>
  <c r="B193" i="9"/>
  <c r="I192" i="9"/>
  <c r="H192" i="9"/>
  <c r="F192" i="9"/>
  <c r="E192" i="9"/>
  <c r="C192" i="9"/>
  <c r="B192" i="9"/>
  <c r="I188" i="9"/>
  <c r="H188" i="9"/>
  <c r="F188" i="9"/>
  <c r="E188" i="9"/>
  <c r="C188" i="9"/>
  <c r="B188" i="9"/>
  <c r="I187" i="9"/>
  <c r="H187" i="9"/>
  <c r="F187" i="9"/>
  <c r="E187" i="9"/>
  <c r="C187" i="9"/>
  <c r="B187" i="9"/>
  <c r="I186" i="9"/>
  <c r="H186" i="9"/>
  <c r="F186" i="9"/>
  <c r="E186" i="9"/>
  <c r="C186" i="9"/>
  <c r="B186" i="9"/>
  <c r="I182" i="9"/>
  <c r="H182" i="9"/>
  <c r="F182" i="9"/>
  <c r="E182" i="9"/>
  <c r="C182" i="9"/>
  <c r="B182" i="9"/>
  <c r="I181" i="9"/>
  <c r="H181" i="9"/>
  <c r="F181" i="9"/>
  <c r="E181" i="9"/>
  <c r="C181" i="9"/>
  <c r="B181" i="9"/>
  <c r="I180" i="9"/>
  <c r="H180" i="9"/>
  <c r="F180" i="9"/>
  <c r="E180" i="9"/>
  <c r="C180" i="9"/>
  <c r="B180" i="9"/>
  <c r="I176" i="9"/>
  <c r="H176" i="9"/>
  <c r="F176" i="9"/>
  <c r="E176" i="9"/>
  <c r="C176" i="9"/>
  <c r="B176" i="9"/>
  <c r="I175" i="9"/>
  <c r="H175" i="9"/>
  <c r="F175" i="9"/>
  <c r="E175" i="9"/>
  <c r="C175" i="9"/>
  <c r="B175" i="9"/>
  <c r="I174" i="9"/>
  <c r="H174" i="9"/>
  <c r="F174" i="9"/>
  <c r="E174" i="9"/>
  <c r="C174" i="9"/>
  <c r="B174" i="9"/>
  <c r="I170" i="9"/>
  <c r="H170" i="9"/>
  <c r="F170" i="9"/>
  <c r="E170" i="9"/>
  <c r="C170" i="9"/>
  <c r="B170" i="9"/>
  <c r="I169" i="9"/>
  <c r="H169" i="9"/>
  <c r="F169" i="9"/>
  <c r="E169" i="9"/>
  <c r="C169" i="9"/>
  <c r="B169" i="9"/>
  <c r="I168" i="9"/>
  <c r="H168" i="9"/>
  <c r="F168" i="9"/>
  <c r="E168" i="9"/>
  <c r="C168" i="9"/>
  <c r="B168" i="9"/>
  <c r="I164" i="9"/>
  <c r="H164" i="9"/>
  <c r="F164" i="9"/>
  <c r="E164" i="9"/>
  <c r="C164" i="9"/>
  <c r="B164" i="9"/>
  <c r="I163" i="9"/>
  <c r="H163" i="9"/>
  <c r="F163" i="9"/>
  <c r="E163" i="9"/>
  <c r="C163" i="9"/>
  <c r="B163" i="9"/>
  <c r="I162" i="9"/>
  <c r="H162" i="9"/>
  <c r="F162" i="9"/>
  <c r="E162" i="9"/>
  <c r="C162" i="9"/>
  <c r="B162" i="9"/>
  <c r="I158" i="9"/>
  <c r="H158" i="9"/>
  <c r="F158" i="9"/>
  <c r="E158" i="9"/>
  <c r="C158" i="9"/>
  <c r="B158" i="9"/>
  <c r="I157" i="9"/>
  <c r="H157" i="9"/>
  <c r="F157" i="9"/>
  <c r="E157" i="9"/>
  <c r="C157" i="9"/>
  <c r="B157" i="9"/>
  <c r="I156" i="9"/>
  <c r="H156" i="9"/>
  <c r="F156" i="9"/>
  <c r="E156" i="9"/>
  <c r="C156" i="9"/>
  <c r="B156" i="9"/>
  <c r="I152" i="9"/>
  <c r="H152" i="9"/>
  <c r="F152" i="9"/>
  <c r="E152" i="9"/>
  <c r="C152" i="9"/>
  <c r="B152" i="9"/>
  <c r="I151" i="9"/>
  <c r="H151" i="9"/>
  <c r="F151" i="9"/>
  <c r="E151" i="9"/>
  <c r="C151" i="9"/>
  <c r="B151" i="9"/>
  <c r="I150" i="9"/>
  <c r="H150" i="9"/>
  <c r="F150" i="9"/>
  <c r="E150" i="9"/>
  <c r="C150" i="9"/>
  <c r="B150" i="9"/>
  <c r="I146" i="9"/>
  <c r="H146" i="9"/>
  <c r="F146" i="9"/>
  <c r="E146" i="9"/>
  <c r="C146" i="9"/>
  <c r="B146" i="9"/>
  <c r="I145" i="9"/>
  <c r="H145" i="9"/>
  <c r="F145" i="9"/>
  <c r="E145" i="9"/>
  <c r="C145" i="9"/>
  <c r="B145" i="9"/>
  <c r="I144" i="9"/>
  <c r="H144" i="9"/>
  <c r="F144" i="9"/>
  <c r="E144" i="9"/>
  <c r="C144" i="9"/>
  <c r="B144" i="9"/>
  <c r="I140" i="9"/>
  <c r="H140" i="9"/>
  <c r="F140" i="9"/>
  <c r="E140" i="9"/>
  <c r="C140" i="9"/>
  <c r="B140" i="9"/>
  <c r="I139" i="9"/>
  <c r="H139" i="9"/>
  <c r="F139" i="9"/>
  <c r="E139" i="9"/>
  <c r="C139" i="9"/>
  <c r="B139" i="9"/>
  <c r="I138" i="9"/>
  <c r="H138" i="9"/>
  <c r="F138" i="9"/>
  <c r="E138" i="9"/>
  <c r="C138" i="9"/>
  <c r="B138" i="9"/>
  <c r="I134" i="9"/>
  <c r="H134" i="9"/>
  <c r="F134" i="9"/>
  <c r="E134" i="9"/>
  <c r="C134" i="9"/>
  <c r="B134" i="9"/>
  <c r="I133" i="9"/>
  <c r="H133" i="9"/>
  <c r="F133" i="9"/>
  <c r="E133" i="9"/>
  <c r="C133" i="9"/>
  <c r="B133" i="9"/>
  <c r="I132" i="9"/>
  <c r="H132" i="9"/>
  <c r="F132" i="9"/>
  <c r="E132" i="9"/>
  <c r="C132" i="9"/>
  <c r="B132" i="9"/>
  <c r="I128" i="9"/>
  <c r="H128" i="9"/>
  <c r="F128" i="9"/>
  <c r="E128" i="9"/>
  <c r="C128" i="9"/>
  <c r="B128" i="9"/>
  <c r="I127" i="9"/>
  <c r="H127" i="9"/>
  <c r="F127" i="9"/>
  <c r="E127" i="9"/>
  <c r="C127" i="9"/>
  <c r="B127" i="9"/>
  <c r="I126" i="9"/>
  <c r="H126" i="9"/>
  <c r="F126" i="9"/>
  <c r="E126" i="9"/>
  <c r="C126" i="9"/>
  <c r="B126" i="9"/>
  <c r="I122" i="9"/>
  <c r="H122" i="9"/>
  <c r="F122" i="9"/>
  <c r="E122" i="9"/>
  <c r="C122" i="9"/>
  <c r="B122" i="9"/>
  <c r="I121" i="9"/>
  <c r="H121" i="9"/>
  <c r="F121" i="9"/>
  <c r="E121" i="9"/>
  <c r="C121" i="9"/>
  <c r="B121" i="9"/>
  <c r="I120" i="9"/>
  <c r="H120" i="9"/>
  <c r="F120" i="9"/>
  <c r="E120" i="9"/>
  <c r="C120" i="9"/>
  <c r="B120" i="9"/>
  <c r="I116" i="9"/>
  <c r="H116" i="9"/>
  <c r="F116" i="9"/>
  <c r="E116" i="9"/>
  <c r="C116" i="9"/>
  <c r="B116" i="9"/>
  <c r="I115" i="9"/>
  <c r="H115" i="9"/>
  <c r="F115" i="9"/>
  <c r="E115" i="9"/>
  <c r="C115" i="9"/>
  <c r="B115" i="9"/>
  <c r="I114" i="9"/>
  <c r="H114" i="9"/>
  <c r="F114" i="9"/>
  <c r="E114" i="9"/>
  <c r="C114" i="9"/>
  <c r="B114" i="9"/>
  <c r="I110" i="9"/>
  <c r="H110" i="9"/>
  <c r="F110" i="9"/>
  <c r="E110" i="9"/>
  <c r="C110" i="9"/>
  <c r="B110" i="9"/>
  <c r="I109" i="9"/>
  <c r="H109" i="9"/>
  <c r="F109" i="9"/>
  <c r="E109" i="9"/>
  <c r="C109" i="9"/>
  <c r="B109" i="9"/>
  <c r="I108" i="9"/>
  <c r="H108" i="9"/>
  <c r="F108" i="9"/>
  <c r="E108" i="9"/>
  <c r="C108" i="9"/>
  <c r="B108" i="9"/>
  <c r="I104" i="9"/>
  <c r="H104" i="9"/>
  <c r="F104" i="9"/>
  <c r="E104" i="9"/>
  <c r="C104" i="9"/>
  <c r="B104" i="9"/>
  <c r="I103" i="9"/>
  <c r="H103" i="9"/>
  <c r="F103" i="9"/>
  <c r="E103" i="9"/>
  <c r="C103" i="9"/>
  <c r="B103" i="9"/>
  <c r="I102" i="9"/>
  <c r="H102" i="9"/>
  <c r="F102" i="9"/>
  <c r="E102" i="9"/>
  <c r="C102" i="9"/>
  <c r="B102" i="9"/>
  <c r="I98" i="9"/>
  <c r="H98" i="9"/>
  <c r="F98" i="9"/>
  <c r="E98" i="9"/>
  <c r="C98" i="9"/>
  <c r="B98" i="9"/>
  <c r="I97" i="9"/>
  <c r="H97" i="9"/>
  <c r="F97" i="9"/>
  <c r="E97" i="9"/>
  <c r="C97" i="9"/>
  <c r="B97" i="9"/>
  <c r="I96" i="9"/>
  <c r="H96" i="9"/>
  <c r="F96" i="9"/>
  <c r="E96" i="9"/>
  <c r="C96" i="9"/>
  <c r="B96" i="9"/>
  <c r="B95" i="9"/>
  <c r="E94" i="9"/>
  <c r="E95" i="9" s="1"/>
  <c r="B94" i="9"/>
  <c r="B178" i="9" s="1"/>
  <c r="B92" i="9"/>
  <c r="I91" i="9"/>
  <c r="H91" i="9"/>
  <c r="F91" i="9"/>
  <c r="E91" i="9"/>
  <c r="C91" i="9"/>
  <c r="B91" i="9"/>
  <c r="I90" i="9"/>
  <c r="H90" i="9"/>
  <c r="F90" i="9"/>
  <c r="E90" i="9"/>
  <c r="C90" i="9"/>
  <c r="B90" i="9"/>
  <c r="I89" i="9"/>
  <c r="H89" i="9"/>
  <c r="F89" i="9"/>
  <c r="E89" i="9"/>
  <c r="C89" i="9"/>
  <c r="B89" i="9"/>
  <c r="B85" i="9"/>
  <c r="I84" i="9"/>
  <c r="H84" i="9"/>
  <c r="F84" i="9"/>
  <c r="E84" i="9"/>
  <c r="C84" i="9"/>
  <c r="B84" i="9"/>
  <c r="I83" i="9"/>
  <c r="H83" i="9"/>
  <c r="F83" i="9"/>
  <c r="E83" i="9"/>
  <c r="C83" i="9"/>
  <c r="B83" i="9"/>
  <c r="I82" i="9"/>
  <c r="H82" i="9"/>
  <c r="F82" i="9"/>
  <c r="E82" i="9"/>
  <c r="C82" i="9"/>
  <c r="B78" i="9"/>
  <c r="I77" i="9"/>
  <c r="H77" i="9"/>
  <c r="F77" i="9"/>
  <c r="E77" i="9"/>
  <c r="C77" i="9"/>
  <c r="B77" i="9"/>
  <c r="I76" i="9"/>
  <c r="H76" i="9"/>
  <c r="F76" i="9"/>
  <c r="E76" i="9"/>
  <c r="C76" i="9"/>
  <c r="B76" i="9"/>
  <c r="I75" i="9"/>
  <c r="H75" i="9"/>
  <c r="F75" i="9"/>
  <c r="E75" i="9"/>
  <c r="C75" i="9"/>
  <c r="B75" i="9"/>
  <c r="B71" i="9"/>
  <c r="I70" i="9"/>
  <c r="H70" i="9"/>
  <c r="F70" i="9"/>
  <c r="E70" i="9"/>
  <c r="C70" i="9"/>
  <c r="B70" i="9"/>
  <c r="I69" i="9"/>
  <c r="H69" i="9"/>
  <c r="F69" i="9"/>
  <c r="E69" i="9"/>
  <c r="C69" i="9"/>
  <c r="B69" i="9"/>
  <c r="I68" i="9"/>
  <c r="H68" i="9"/>
  <c r="F68" i="9"/>
  <c r="E68" i="9"/>
  <c r="C68" i="9"/>
  <c r="B68" i="9"/>
  <c r="B64" i="9"/>
  <c r="I63" i="9"/>
  <c r="H63" i="9"/>
  <c r="F63" i="9"/>
  <c r="E63" i="9"/>
  <c r="C63" i="9"/>
  <c r="B63" i="9"/>
  <c r="I62" i="9"/>
  <c r="H62" i="9"/>
  <c r="F62" i="9"/>
  <c r="E62" i="9"/>
  <c r="C62" i="9"/>
  <c r="B62" i="9"/>
  <c r="I61" i="9"/>
  <c r="H61" i="9"/>
  <c r="F61" i="9"/>
  <c r="E61" i="9"/>
  <c r="C61" i="9"/>
  <c r="B61" i="9"/>
  <c r="B57" i="9"/>
  <c r="I56" i="9"/>
  <c r="H56" i="9"/>
  <c r="F56" i="9"/>
  <c r="E56" i="9"/>
  <c r="C56" i="9"/>
  <c r="B56" i="9"/>
  <c r="I55" i="9"/>
  <c r="H55" i="9"/>
  <c r="F55" i="9"/>
  <c r="E55" i="9"/>
  <c r="C55" i="9"/>
  <c r="B55" i="9"/>
  <c r="I54" i="9"/>
  <c r="H54" i="9"/>
  <c r="F54" i="9"/>
  <c r="E54" i="9"/>
  <c r="C54" i="9"/>
  <c r="B54" i="9"/>
  <c r="B50" i="9"/>
  <c r="I49" i="9"/>
  <c r="H49" i="9"/>
  <c r="F49" i="9"/>
  <c r="E49" i="9"/>
  <c r="C49" i="9"/>
  <c r="B49" i="9"/>
  <c r="I48" i="9"/>
  <c r="H48" i="9"/>
  <c r="F48" i="9"/>
  <c r="E48" i="9"/>
  <c r="C48" i="9"/>
  <c r="B48" i="9"/>
  <c r="I47" i="9"/>
  <c r="H47" i="9"/>
  <c r="F47" i="9"/>
  <c r="E47" i="9"/>
  <c r="C47" i="9"/>
  <c r="B47" i="9"/>
  <c r="B45" i="9"/>
  <c r="I43" i="9"/>
  <c r="H43" i="9"/>
  <c r="F43" i="9"/>
  <c r="E43" i="9"/>
  <c r="C43" i="9"/>
  <c r="B43" i="9"/>
  <c r="I42" i="9"/>
  <c r="H42" i="9"/>
  <c r="F42" i="9"/>
  <c r="E42" i="9"/>
  <c r="C42" i="9"/>
  <c r="B42" i="9"/>
  <c r="I41" i="9"/>
  <c r="H41" i="9"/>
  <c r="F41" i="9"/>
  <c r="E41" i="9"/>
  <c r="C41" i="9"/>
  <c r="B41" i="9"/>
  <c r="B39" i="9"/>
  <c r="E37" i="9"/>
  <c r="B37" i="9"/>
  <c r="I36" i="9"/>
  <c r="H36" i="9"/>
  <c r="F36" i="9"/>
  <c r="E36" i="9"/>
  <c r="C36" i="9"/>
  <c r="B36" i="9"/>
  <c r="I35" i="9"/>
  <c r="H35" i="9"/>
  <c r="F35" i="9"/>
  <c r="E35" i="9"/>
  <c r="C35" i="9"/>
  <c r="B35" i="9"/>
  <c r="I34" i="9"/>
  <c r="H34" i="9"/>
  <c r="F34" i="9"/>
  <c r="E34" i="9"/>
  <c r="C34" i="9"/>
  <c r="B34" i="9"/>
  <c r="H32" i="9"/>
  <c r="H33" i="9" s="1"/>
  <c r="B32" i="9"/>
  <c r="B124" i="9" s="1"/>
  <c r="I30" i="9"/>
  <c r="H30" i="9"/>
  <c r="F30" i="9"/>
  <c r="E30" i="9"/>
  <c r="C30" i="9"/>
  <c r="B30" i="9"/>
  <c r="I29" i="9"/>
  <c r="H29" i="9"/>
  <c r="F29" i="9"/>
  <c r="E29" i="9"/>
  <c r="C29" i="9"/>
  <c r="B29" i="9"/>
  <c r="I28" i="9"/>
  <c r="H28" i="9"/>
  <c r="F28" i="9"/>
  <c r="E28" i="9"/>
  <c r="C28" i="9"/>
  <c r="B28" i="9"/>
  <c r="H26" i="9"/>
  <c r="H27" i="9" s="1"/>
  <c r="B26" i="9"/>
  <c r="B118" i="9" s="1"/>
  <c r="I24" i="9"/>
  <c r="H24" i="9"/>
  <c r="F24" i="9"/>
  <c r="E24" i="9"/>
  <c r="C24" i="9"/>
  <c r="B24" i="9"/>
  <c r="I23" i="9"/>
  <c r="H23" i="9"/>
  <c r="F23" i="9"/>
  <c r="E23" i="9"/>
  <c r="C23" i="9"/>
  <c r="B23" i="9"/>
  <c r="I22" i="9"/>
  <c r="H22" i="9"/>
  <c r="F22" i="9"/>
  <c r="E22" i="9"/>
  <c r="C22" i="9"/>
  <c r="B22" i="9"/>
  <c r="H20" i="9"/>
  <c r="H21" i="9" s="1"/>
  <c r="B20" i="9"/>
  <c r="B112" i="9" s="1"/>
  <c r="I18" i="9"/>
  <c r="H18" i="9"/>
  <c r="F18" i="9"/>
  <c r="E18" i="9"/>
  <c r="C18" i="9"/>
  <c r="B18" i="9"/>
  <c r="I17" i="9"/>
  <c r="H17" i="9"/>
  <c r="F17" i="9"/>
  <c r="E17" i="9"/>
  <c r="C17" i="9"/>
  <c r="B17" i="9"/>
  <c r="I16" i="9"/>
  <c r="H16" i="9"/>
  <c r="F16" i="9"/>
  <c r="E16" i="9"/>
  <c r="C16" i="9"/>
  <c r="B16" i="9"/>
  <c r="H14" i="9"/>
  <c r="H15" i="9" s="1"/>
  <c r="B14" i="9"/>
  <c r="B106" i="9" s="1"/>
  <c r="I12" i="9"/>
  <c r="H12" i="9"/>
  <c r="F12" i="9"/>
  <c r="E12" i="9"/>
  <c r="C12" i="9"/>
  <c r="B12" i="9"/>
  <c r="I11" i="9"/>
  <c r="H11" i="9"/>
  <c r="F11" i="9"/>
  <c r="E11" i="9"/>
  <c r="C11" i="9"/>
  <c r="B11" i="9"/>
  <c r="I10" i="9"/>
  <c r="H10" i="9"/>
  <c r="F10" i="9"/>
  <c r="E10" i="9"/>
  <c r="C10" i="9"/>
  <c r="B10" i="9"/>
  <c r="H8" i="9"/>
  <c r="H9" i="9" s="1"/>
  <c r="B8" i="9"/>
  <c r="B100" i="9" s="1"/>
  <c r="I6" i="9"/>
  <c r="H6" i="9"/>
  <c r="F6" i="9"/>
  <c r="E6" i="9"/>
  <c r="C6" i="9"/>
  <c r="B6" i="9"/>
  <c r="I5" i="9"/>
  <c r="H5" i="9"/>
  <c r="F5" i="9"/>
  <c r="E5" i="9"/>
  <c r="C5" i="9"/>
  <c r="B5" i="9"/>
  <c r="I4" i="9"/>
  <c r="H4" i="9"/>
  <c r="F4" i="9"/>
  <c r="E4" i="9"/>
  <c r="C4" i="9"/>
  <c r="B4" i="9"/>
  <c r="B82" i="9" s="1"/>
  <c r="E3" i="9"/>
  <c r="B3" i="9"/>
  <c r="H2" i="9"/>
  <c r="H3" i="9" s="1"/>
  <c r="E2" i="9"/>
  <c r="B96" i="8"/>
  <c r="B94" i="8"/>
  <c r="B93" i="8"/>
  <c r="B92" i="8"/>
  <c r="B91" i="8"/>
  <c r="B88" i="8"/>
  <c r="B86" i="8"/>
  <c r="B85" i="8"/>
  <c r="B84" i="8"/>
  <c r="B83" i="8"/>
  <c r="B80" i="8"/>
  <c r="B78" i="8"/>
  <c r="B77" i="8"/>
  <c r="B76" i="8"/>
  <c r="B75" i="8"/>
  <c r="B73" i="8"/>
  <c r="J72" i="8"/>
  <c r="B72" i="8"/>
  <c r="J70" i="8"/>
  <c r="B70" i="8"/>
  <c r="J69" i="8"/>
  <c r="B69" i="8"/>
  <c r="J68" i="8"/>
  <c r="B68" i="8"/>
  <c r="J67" i="8"/>
  <c r="B67" i="8"/>
  <c r="J64" i="8"/>
  <c r="B64" i="8"/>
  <c r="J62" i="8"/>
  <c r="B62" i="8"/>
  <c r="J61" i="8"/>
  <c r="B61" i="8"/>
  <c r="J60" i="8"/>
  <c r="B60" i="8"/>
  <c r="J59" i="8"/>
  <c r="B59" i="8"/>
  <c r="J56" i="8"/>
  <c r="B56" i="8"/>
  <c r="J54" i="8"/>
  <c r="B54" i="8"/>
  <c r="J53" i="8"/>
  <c r="B53" i="8"/>
  <c r="J52" i="8"/>
  <c r="B52" i="8"/>
  <c r="J51" i="8"/>
  <c r="B51" i="8"/>
  <c r="J49" i="8"/>
  <c r="B49" i="8"/>
  <c r="J48" i="8"/>
  <c r="B48" i="8"/>
  <c r="J46" i="8"/>
  <c r="B46" i="8"/>
  <c r="J45" i="8"/>
  <c r="B45" i="8"/>
  <c r="J44" i="8"/>
  <c r="B44" i="8"/>
  <c r="J43" i="8"/>
  <c r="B43" i="8"/>
  <c r="J40" i="8"/>
  <c r="B40" i="8"/>
  <c r="J38" i="8"/>
  <c r="B38" i="8"/>
  <c r="J37" i="8"/>
  <c r="B37" i="8"/>
  <c r="J36" i="8"/>
  <c r="B36" i="8"/>
  <c r="J35" i="8"/>
  <c r="B35" i="8"/>
  <c r="J32" i="8"/>
  <c r="B32" i="8"/>
  <c r="J30" i="8"/>
  <c r="B30" i="8"/>
  <c r="J29" i="8"/>
  <c r="B29" i="8"/>
  <c r="J28" i="8"/>
  <c r="B28" i="8"/>
  <c r="J27" i="8"/>
  <c r="B27" i="8"/>
  <c r="J25" i="8"/>
  <c r="B25" i="8"/>
  <c r="J24" i="8"/>
  <c r="B24" i="8"/>
  <c r="J22" i="8"/>
  <c r="B22" i="8"/>
  <c r="J21" i="8"/>
  <c r="B21" i="8"/>
  <c r="J20" i="8"/>
  <c r="B20" i="8"/>
  <c r="J19" i="8"/>
  <c r="B19" i="8"/>
  <c r="J16" i="8"/>
  <c r="B16" i="8"/>
  <c r="J14" i="8"/>
  <c r="B14" i="8"/>
  <c r="J13" i="8"/>
  <c r="B13" i="8"/>
  <c r="J12" i="8"/>
  <c r="B12" i="8"/>
  <c r="J11" i="8"/>
  <c r="B11" i="8"/>
  <c r="J8" i="8"/>
  <c r="B8" i="8"/>
  <c r="J6" i="8"/>
  <c r="B6" i="8"/>
  <c r="J5" i="8"/>
  <c r="B5" i="8"/>
  <c r="J4" i="8"/>
  <c r="B4" i="8"/>
  <c r="J3" i="8"/>
  <c r="B3" i="8"/>
  <c r="J1" i="8"/>
  <c r="G123" i="7"/>
  <c r="A123" i="7"/>
  <c r="M120" i="7"/>
  <c r="G120" i="7"/>
  <c r="A120" i="7"/>
  <c r="M117" i="7"/>
  <c r="G117" i="7"/>
  <c r="A117" i="7"/>
  <c r="M114" i="7"/>
  <c r="G114" i="7"/>
  <c r="A114" i="7"/>
  <c r="M111" i="7"/>
  <c r="G111" i="7"/>
  <c r="A111" i="7"/>
  <c r="A108" i="7"/>
  <c r="G107" i="7"/>
  <c r="A107" i="7"/>
  <c r="M104" i="7"/>
  <c r="G104" i="7"/>
  <c r="A104" i="7"/>
  <c r="M101" i="7"/>
  <c r="G101" i="7"/>
  <c r="A101" i="7"/>
  <c r="M98" i="7"/>
  <c r="G98" i="7"/>
  <c r="A98" i="7"/>
  <c r="M95" i="7"/>
  <c r="G95" i="7"/>
  <c r="A95" i="7"/>
  <c r="A92" i="7"/>
  <c r="G80" i="7"/>
  <c r="A80" i="7"/>
  <c r="M77" i="7"/>
  <c r="G77" i="7"/>
  <c r="A77" i="7"/>
  <c r="M74" i="7"/>
  <c r="G74" i="7"/>
  <c r="A74" i="7"/>
  <c r="M71" i="7"/>
  <c r="G71" i="7"/>
  <c r="A71" i="7"/>
  <c r="M68" i="7"/>
  <c r="G68" i="7"/>
  <c r="A68" i="7"/>
  <c r="A65" i="7"/>
  <c r="G64" i="7"/>
  <c r="A64" i="7"/>
  <c r="M61" i="7"/>
  <c r="G61" i="7"/>
  <c r="A61" i="7"/>
  <c r="M58" i="7"/>
  <c r="G58" i="7"/>
  <c r="A58" i="7"/>
  <c r="M55" i="7"/>
  <c r="G55" i="7"/>
  <c r="A55" i="7"/>
  <c r="M52" i="7"/>
  <c r="G52" i="7"/>
  <c r="A52" i="7"/>
  <c r="A49" i="7"/>
  <c r="G48" i="7"/>
  <c r="A48" i="7"/>
  <c r="M45" i="7"/>
  <c r="G45" i="7"/>
  <c r="A45" i="7"/>
  <c r="M42" i="7"/>
  <c r="G42" i="7"/>
  <c r="A42" i="7"/>
  <c r="M39" i="7"/>
  <c r="G39" i="7"/>
  <c r="A39" i="7"/>
  <c r="M36" i="7"/>
  <c r="G36" i="7"/>
  <c r="A36" i="7"/>
  <c r="A33" i="7"/>
  <c r="G32" i="7"/>
  <c r="A32" i="7"/>
  <c r="M29" i="7"/>
  <c r="G29" i="7"/>
  <c r="A29" i="7"/>
  <c r="M26" i="7"/>
  <c r="G26" i="7"/>
  <c r="A26" i="7"/>
  <c r="M23" i="7"/>
  <c r="G23" i="7"/>
  <c r="A23" i="7"/>
  <c r="M20" i="7"/>
  <c r="G20" i="7"/>
  <c r="A20" i="7"/>
  <c r="A17" i="7"/>
  <c r="D231" i="2"/>
  <c r="B130" i="9" l="1"/>
  <c r="B40" i="9"/>
  <c r="H39" i="9"/>
  <c r="H40" i="9" s="1"/>
  <c r="E39" i="9"/>
  <c r="E40" i="9" s="1"/>
  <c r="B136" i="9"/>
  <c r="B66" i="9"/>
  <c r="B46" i="9"/>
  <c r="H45" i="9"/>
  <c r="H46" i="9" s="1"/>
  <c r="B73" i="9"/>
  <c r="B87" i="9"/>
  <c r="B59" i="9"/>
  <c r="B80" i="9"/>
  <c r="B52" i="9"/>
  <c r="E45" i="9"/>
  <c r="E46" i="9" s="1"/>
  <c r="B179" i="9"/>
  <c r="H178" i="9"/>
  <c r="H179" i="9" s="1"/>
  <c r="E178" i="9"/>
  <c r="E179" i="9" s="1"/>
  <c r="B184" i="9"/>
  <c r="B101" i="9"/>
  <c r="E100" i="9"/>
  <c r="E101" i="9" s="1"/>
  <c r="H100" i="9"/>
  <c r="H101" i="9" s="1"/>
  <c r="B190" i="9"/>
  <c r="B107" i="9"/>
  <c r="H106" i="9"/>
  <c r="H107" i="9" s="1"/>
  <c r="E106" i="9"/>
  <c r="E107" i="9" s="1"/>
  <c r="B196" i="9"/>
  <c r="B113" i="9"/>
  <c r="H112" i="9"/>
  <c r="H113" i="9" s="1"/>
  <c r="E112" i="9"/>
  <c r="E113" i="9" s="1"/>
  <c r="B202" i="9"/>
  <c r="B119" i="9"/>
  <c r="H118" i="9"/>
  <c r="H119" i="9" s="1"/>
  <c r="E118" i="9"/>
  <c r="E119" i="9" s="1"/>
  <c r="B208" i="9"/>
  <c r="B125" i="9"/>
  <c r="E124" i="9"/>
  <c r="E125" i="9" s="1"/>
  <c r="H124" i="9"/>
  <c r="H125" i="9" s="1"/>
  <c r="B9" i="9"/>
  <c r="B15" i="9"/>
  <c r="B21" i="9"/>
  <c r="B27" i="9"/>
  <c r="B33" i="9"/>
  <c r="H94" i="9"/>
  <c r="H95" i="9" s="1"/>
  <c r="H236" i="9"/>
  <c r="H237" i="9" s="1"/>
  <c r="H240" i="9"/>
  <c r="H241" i="9" s="1"/>
  <c r="H244" i="9"/>
  <c r="H245" i="9" s="1"/>
  <c r="H248" i="9"/>
  <c r="H249" i="9" s="1"/>
  <c r="H252" i="9"/>
  <c r="H253" i="9" s="1"/>
  <c r="B237" i="9"/>
  <c r="B241" i="9"/>
  <c r="B245" i="9"/>
  <c r="B249" i="9"/>
  <c r="B253" i="9"/>
  <c r="E257" i="9"/>
  <c r="E258" i="9" s="1"/>
  <c r="E8" i="9"/>
  <c r="E9" i="9" s="1"/>
  <c r="E14" i="9"/>
  <c r="E15" i="9" s="1"/>
  <c r="E20" i="9"/>
  <c r="E21" i="9" s="1"/>
  <c r="E26" i="9"/>
  <c r="E27" i="9" s="1"/>
  <c r="E32" i="9"/>
  <c r="E33" i="9" s="1"/>
  <c r="B166" i="9" l="1"/>
  <c r="H80" i="9"/>
  <c r="H81" i="9" s="1"/>
  <c r="B81" i="9"/>
  <c r="E80" i="9"/>
  <c r="E81" i="9" s="1"/>
  <c r="B148" i="9"/>
  <c r="E59" i="9"/>
  <c r="E60" i="9" s="1"/>
  <c r="B60" i="9"/>
  <c r="H59" i="9"/>
  <c r="H60" i="9" s="1"/>
  <c r="B209" i="9"/>
  <c r="H208" i="9"/>
  <c r="H209" i="9" s="1"/>
  <c r="E208" i="9"/>
  <c r="E209" i="9" s="1"/>
  <c r="B203" i="9"/>
  <c r="H202" i="9"/>
  <c r="H203" i="9" s="1"/>
  <c r="E202" i="9"/>
  <c r="E203" i="9" s="1"/>
  <c r="B197" i="9"/>
  <c r="H196" i="9"/>
  <c r="H197" i="9" s="1"/>
  <c r="E196" i="9"/>
  <c r="E197" i="9" s="1"/>
  <c r="B191" i="9"/>
  <c r="H190" i="9"/>
  <c r="H191" i="9" s="1"/>
  <c r="E190" i="9"/>
  <c r="E191" i="9" s="1"/>
  <c r="B185" i="9"/>
  <c r="H184" i="9"/>
  <c r="H185" i="9" s="1"/>
  <c r="E184" i="9"/>
  <c r="E185" i="9" s="1"/>
  <c r="B172" i="9"/>
  <c r="E87" i="9"/>
  <c r="E88" i="9" s="1"/>
  <c r="B88" i="9"/>
  <c r="H87" i="9"/>
  <c r="H88" i="9" s="1"/>
  <c r="B154" i="9"/>
  <c r="E66" i="9"/>
  <c r="E67" i="9" s="1"/>
  <c r="B67" i="9"/>
  <c r="H66" i="9"/>
  <c r="H67" i="9" s="1"/>
  <c r="B142" i="9"/>
  <c r="H52" i="9"/>
  <c r="H53" i="9" s="1"/>
  <c r="E52" i="9"/>
  <c r="E53" i="9" s="1"/>
  <c r="B53" i="9"/>
  <c r="B160" i="9"/>
  <c r="B74" i="9"/>
  <c r="H73" i="9"/>
  <c r="H74" i="9" s="1"/>
  <c r="E73" i="9"/>
  <c r="E74" i="9" s="1"/>
  <c r="B220" i="9"/>
  <c r="B137" i="9"/>
  <c r="H136" i="9"/>
  <c r="H137" i="9" s="1"/>
  <c r="E136" i="9"/>
  <c r="E137" i="9" s="1"/>
  <c r="B214" i="9"/>
  <c r="B131" i="9"/>
  <c r="H130" i="9"/>
  <c r="H131" i="9" s="1"/>
  <c r="E130" i="9"/>
  <c r="E131" i="9" s="1"/>
  <c r="B215" i="9" l="1"/>
  <c r="H214" i="9"/>
  <c r="H215" i="9" s="1"/>
  <c r="E214" i="9"/>
  <c r="E215" i="9" s="1"/>
  <c r="E220" i="9"/>
  <c r="E221" i="9" s="1"/>
  <c r="B221" i="9"/>
  <c r="H220" i="9"/>
  <c r="H221" i="9" s="1"/>
  <c r="B161" i="9"/>
  <c r="H160" i="9"/>
  <c r="H161" i="9" s="1"/>
  <c r="E160" i="9"/>
  <c r="E161" i="9" s="1"/>
  <c r="B143" i="9"/>
  <c r="H142" i="9"/>
  <c r="H143" i="9" s="1"/>
  <c r="E142" i="9"/>
  <c r="E143" i="9" s="1"/>
  <c r="B155" i="9"/>
  <c r="H154" i="9"/>
  <c r="H155" i="9" s="1"/>
  <c r="E154" i="9"/>
  <c r="E155" i="9" s="1"/>
  <c r="B173" i="9"/>
  <c r="H172" i="9"/>
  <c r="H173" i="9" s="1"/>
  <c r="E172" i="9"/>
  <c r="E173" i="9" s="1"/>
  <c r="E148" i="9"/>
  <c r="E149" i="9" s="1"/>
  <c r="B149" i="9"/>
  <c r="H148" i="9"/>
  <c r="H149" i="9" s="1"/>
  <c r="B167" i="9"/>
  <c r="H166" i="9"/>
  <c r="H167" i="9" s="1"/>
  <c r="E166" i="9"/>
  <c r="E167" i="9" s="1"/>
</calcChain>
</file>

<file path=xl/sharedStrings.xml><?xml version="1.0" encoding="utf-8"?>
<sst xmlns="http://schemas.openxmlformats.org/spreadsheetml/2006/main" count="2115" uniqueCount="572">
  <si>
    <t>파인애플/꿀약과</t>
  </si>
  <si>
    <t>고기산적(계육-국산)</t>
  </si>
  <si>
    <t>오리-국내산
쌀-국내산          
배추김치/배추,고춧가루-국내산</t>
  </si>
  <si>
    <t>소고기-호주산
오징어-중국산
쌀-국내산           
배추김치/배추,고춧가루-국내산</t>
  </si>
  <si>
    <t>닭-국내산
두부/대두-외국산
쌀-국내산            
배추김치/배추,고춧가루-국내산</t>
  </si>
  <si>
    <t>소고기-호주산
돼지고기-국내산
쌀-국내산           
배추김치/배추,고춧가루-국내산</t>
  </si>
  <si>
    <t>홍어찜</t>
  </si>
  <si>
    <r>
      <t xml:space="preserve"> </t>
    </r>
    <r>
      <rPr>
        <sz val="11"/>
        <color rgb="FF000000"/>
        <rFont val="맑은 고딕"/>
        <family val="3"/>
        <charset val="129"/>
      </rPr>
      <t xml:space="preserve">                                                                   </t>
    </r>
  </si>
  <si>
    <t>돼지고기-국내산
소고기-호주산
쌀-국내산
배추김치/배추,고춧가루-국내산</t>
  </si>
  <si>
    <t>푸실리샐러드</t>
  </si>
  <si>
    <t>갈치조림</t>
  </si>
  <si>
    <t>사과/찐고구마</t>
  </si>
  <si>
    <t>두부버섯들깨탕</t>
  </si>
  <si>
    <t>짜장돈불고기</t>
  </si>
  <si>
    <t>해물순두부찌개</t>
  </si>
  <si>
    <t>명란오이무침</t>
  </si>
  <si>
    <t>대구맑은탕</t>
  </si>
  <si>
    <t>소버섯불고기</t>
  </si>
  <si>
    <t>머위들깨탕</t>
  </si>
  <si>
    <t>두부계란죽</t>
  </si>
  <si>
    <t>떡갈비파채무침</t>
  </si>
  <si>
    <t>쌀국수볶음</t>
  </si>
  <si>
    <t>맑은미역국</t>
  </si>
  <si>
    <t>수박/카스테라</t>
  </si>
  <si>
    <t>고구마꿀찜</t>
  </si>
  <si>
    <t>버섯토란탕</t>
  </si>
  <si>
    <t>건파래볶음</t>
  </si>
  <si>
    <t>도토리묵무침</t>
  </si>
  <si>
    <t>우채숙주볶음</t>
  </si>
  <si>
    <t>우렁된장찌개</t>
  </si>
  <si>
    <t>동그랑땡/케찹</t>
  </si>
  <si>
    <t>미나리쪽파무침</t>
  </si>
  <si>
    <t>새송이데리야끼</t>
  </si>
  <si>
    <t>가자미쑥국</t>
  </si>
  <si>
    <t>소고기미나리전</t>
  </si>
  <si>
    <t>순댓국</t>
  </si>
  <si>
    <t>코다리시래기조림</t>
  </si>
  <si>
    <t>소고기마늘쫑볶음</t>
  </si>
  <si>
    <t>돈가스(돈등심-국산)</t>
  </si>
  <si>
    <t>골드키위/꿀약과</t>
  </si>
  <si>
    <t>바나나/치즈카스테라</t>
  </si>
  <si>
    <t>바나나/골드키위푸딩</t>
  </si>
  <si>
    <t>함박(돈육-국산)</t>
  </si>
  <si>
    <t>시래기콩비지찌개</t>
  </si>
  <si>
    <t>오렌지/카스테라</t>
  </si>
  <si>
    <t>소고기-호주산
닭-국내산
쌀-국내산
배추김치/배추,고춧가루-국내산</t>
  </si>
  <si>
    <t>장어죽</t>
  </si>
  <si>
    <t>바지락살죽</t>
  </si>
  <si>
    <t>닭살브로콜리죽</t>
  </si>
  <si>
    <t>아귀탕</t>
  </si>
  <si>
    <t>낙지죽</t>
  </si>
  <si>
    <r>
      <t xml:space="preserve">                       주   간   식   단   표 (2025.6월)        </t>
    </r>
    <r>
      <rPr>
        <b/>
        <sz val="25"/>
        <color rgb="FF000000"/>
        <rFont val="함초롬돋움"/>
        <family val="3"/>
        <charset val="129"/>
      </rPr>
      <t xml:space="preserve"> 작성자: </t>
    </r>
    <r>
      <rPr>
        <b/>
        <sz val="33"/>
        <color rgb="FF000000"/>
        <rFont val="함초롬돋움"/>
        <family val="3"/>
        <charset val="129"/>
      </rPr>
      <t xml:space="preserve">          </t>
    </r>
    <r>
      <rPr>
        <b/>
        <sz val="20"/>
        <color rgb="FF000000"/>
        <rFont val="함초롬돋움"/>
        <family val="3"/>
        <charset val="129"/>
      </rPr>
      <t>(서명)</t>
    </r>
  </si>
  <si>
    <t>냉면/비빔장</t>
  </si>
  <si>
    <t>캔꽁치찜</t>
  </si>
  <si>
    <t>상추된장국</t>
  </si>
  <si>
    <t>해물완자조림</t>
  </si>
  <si>
    <t>새우채소죽</t>
  </si>
  <si>
    <t>닭가슴살냉채</t>
  </si>
  <si>
    <t>사과/잔증편</t>
  </si>
  <si>
    <t>소고기표고죽</t>
  </si>
  <si>
    <t>마늘간장치킨</t>
  </si>
  <si>
    <t>새우브로콜리죽</t>
  </si>
  <si>
    <t>콩나물국</t>
  </si>
  <si>
    <t>게살버섯죽</t>
  </si>
  <si>
    <t>양배추된장무침</t>
  </si>
  <si>
    <t>오이지무침</t>
  </si>
  <si>
    <t>등뼈해장국</t>
  </si>
  <si>
    <t>북어해장국</t>
  </si>
  <si>
    <t xml:space="preserve">                       주   간   식   단   표 (2025.6월)                       </t>
  </si>
  <si>
    <t>모듬쌈,고추/쌈장</t>
  </si>
  <si>
    <t>파채돈불고기</t>
  </si>
  <si>
    <t>오이맛살무침</t>
  </si>
  <si>
    <t>소고기-호주산
쌀-국내산            
배추김치/배추,고춧가루-국내산</t>
  </si>
  <si>
    <t>닭정육-국내산
쌀-국내산          
배추김치/배추,고춧가루-국내산</t>
  </si>
  <si>
    <t>아귀살-국산
쌀-국내산           
배추김치/배추,고춧가루-국내산</t>
  </si>
  <si>
    <t>소고기-호주산
두부/대두-외국산
쌀-국내산
배추김치/배추,고춧가루-국내산</t>
  </si>
  <si>
    <t>홍어-수입산
쌀-국내산           
배추김치/배추,고춧가루-국내산</t>
  </si>
  <si>
    <t>돼지고기-국내산
쌀-국내산          
배추김치/배추,고춧가루-국내산</t>
  </si>
  <si>
    <t>돼지고기-국내산
쌀-국내산            
배추김치/배추,고춧가루-국내산</t>
  </si>
  <si>
    <t xml:space="preserve">                 주   간   식   단   표 (2025.6월)                 </t>
  </si>
  <si>
    <t>홍합-국산
고기산적/계육-국산
순두부/대두-외국산
쌀-국내산          
배추김치/배추,고춧가루-국내산</t>
  </si>
  <si>
    <t>동태/동태알-러시아산
훈제오리-국내산
두부/대두-외국산
쌀-국내산
배추김치/배추,고춧가루-국내산</t>
  </si>
  <si>
    <t>오징어,홍합-국산
돼지고기-국내산
쌀-국내산           
배추김치/배추,고춧가루-국내산</t>
  </si>
  <si>
    <t>생굴-국산
떡갈비/돈,우,계육-국산
쌀-국내산           
배추김치/배추,고춧가루-국내산</t>
  </si>
  <si>
    <t>닭가슴살-국내산</t>
  </si>
  <si>
    <t>석      식</t>
  </si>
  <si>
    <t>상기 식단은 시장 사정에 따라 변동 될 수 있습니다. (돼지고기-국내산, 닭/오리-국내산, 소고기-호주산, 쌀-국내산, 배추김치/배추,고춧가루-국내산)</t>
  </si>
  <si>
    <t>떡갈비(돈/우/계육-국산)</t>
  </si>
  <si>
    <t>두부폭찹</t>
  </si>
  <si>
    <t>새송이조림</t>
  </si>
  <si>
    <t>가지나물</t>
  </si>
  <si>
    <t>토마토/단팥죽</t>
  </si>
  <si>
    <t>가지무침</t>
  </si>
  <si>
    <t>올방개묵김무침</t>
  </si>
  <si>
    <t>두부김칫국</t>
  </si>
  <si>
    <t>사과/단호박죽</t>
  </si>
  <si>
    <t>황태해장국</t>
  </si>
  <si>
    <t>골뱅이소면무침</t>
  </si>
  <si>
    <t>유부두부무침</t>
  </si>
  <si>
    <t>고기경단조림</t>
  </si>
  <si>
    <t>등심찹스테이크</t>
  </si>
  <si>
    <t>레몬탕수육</t>
  </si>
  <si>
    <t>오리버섯죽</t>
  </si>
  <si>
    <t>돈갈비찜</t>
  </si>
  <si>
    <t>수육/새우젓</t>
  </si>
  <si>
    <t>오복지무침</t>
  </si>
  <si>
    <t>콩가루배춧국</t>
  </si>
  <si>
    <t>순살족발</t>
  </si>
  <si>
    <t>토마토/팥양갱</t>
  </si>
  <si>
    <t>도라지무침</t>
  </si>
  <si>
    <t>호박두부조림</t>
  </si>
  <si>
    <t>시래기된장지짐</t>
  </si>
  <si>
    <t>낙지표고죽</t>
  </si>
  <si>
    <t>함박파인조림</t>
  </si>
  <si>
    <t>톳어묵무침</t>
  </si>
  <si>
    <t>너비아니/돈육-국산
쌀-국내산
배추김치/배추,고춧가루-국내산</t>
  </si>
  <si>
    <t>돼지고기-국내산
소고기-호주산
배추김치/배추,고춧가루-국내산</t>
  </si>
  <si>
    <t>중      식</t>
  </si>
  <si>
    <t>배추,고춧가루-국내산</t>
  </si>
  <si>
    <t>주꾸미-베트남산</t>
  </si>
  <si>
    <t xml:space="preserve"> 잡  곡  밥</t>
  </si>
  <si>
    <t>죽       식</t>
  </si>
  <si>
    <t>돼지고기-국내산</t>
  </si>
  <si>
    <t>훈제오리-국내산</t>
  </si>
  <si>
    <t>골뱅이실곤약무침</t>
  </si>
  <si>
    <t xml:space="preserve"> 보존식메뉴기록표  </t>
  </si>
  <si>
    <t>조      식</t>
  </si>
  <si>
    <t>간       식</t>
  </si>
  <si>
    <t>양배추찜/쪽파장</t>
  </si>
  <si>
    <t>민어-국산
쌀-국내산
배추김치/배추,고춧가루-국내산</t>
  </si>
  <si>
    <t>3. 식용유에 다진마늘 볶다가 돼지고기 넣고 익히기</t>
  </si>
  <si>
    <t>오징어-국산
쌀-국내산
배추김치/배추,고춧가루-국내산</t>
  </si>
  <si>
    <t>1. 돼지고기에 다진마늘,소금,후추,레몬즙 뿌려놓기</t>
  </si>
  <si>
    <t>두부치즈죽</t>
  </si>
  <si>
    <t>오징어-국산</t>
  </si>
  <si>
    <t>날치알계란말이</t>
  </si>
  <si>
    <t>북어콩나물국</t>
  </si>
  <si>
    <t>아귀살-국산</t>
  </si>
  <si>
    <t>민찌김치전</t>
  </si>
  <si>
    <t>방풍나물</t>
  </si>
  <si>
    <t>소고기채소죽</t>
  </si>
  <si>
    <t>단호박죽</t>
  </si>
  <si>
    <t>청경채나물</t>
  </si>
  <si>
    <t>마약계란장</t>
  </si>
  <si>
    <t>참치계란죽</t>
  </si>
  <si>
    <t>아귀곤이찜</t>
  </si>
  <si>
    <t>상추겉절이</t>
  </si>
  <si>
    <t>쑥갓두부무침</t>
  </si>
  <si>
    <t>조기-국산</t>
  </si>
  <si>
    <t>시금치나물</t>
  </si>
  <si>
    <t>사과/카스테라</t>
  </si>
  <si>
    <t>냉동배추</t>
  </si>
  <si>
    <t>캔꽁치-원양산</t>
  </si>
  <si>
    <t>목(5/22)</t>
  </si>
  <si>
    <t>A동/B동</t>
  </si>
  <si>
    <t>참치스크램블</t>
  </si>
  <si>
    <t>비빔국수/흰밥</t>
  </si>
  <si>
    <t>참외/뻥튀기</t>
  </si>
  <si>
    <t>어르신:구이김</t>
  </si>
  <si>
    <t>작게 자르기</t>
  </si>
  <si>
    <t>감자, 당근</t>
  </si>
  <si>
    <t>소갈비-호주산</t>
  </si>
  <si>
    <t>유부,두부</t>
  </si>
  <si>
    <t>초무침하기</t>
  </si>
  <si>
    <t>수(5/21)</t>
  </si>
  <si>
    <t>새우-중국산</t>
  </si>
  <si>
    <t>명란-러시아산</t>
  </si>
  <si>
    <t>소고기호주산</t>
  </si>
  <si>
    <t>갈치-국산</t>
  </si>
  <si>
    <t>명태-러시아산</t>
  </si>
  <si>
    <t>단호박샐러드</t>
  </si>
  <si>
    <t>토(5/24)</t>
  </si>
  <si>
    <t>금(5/23)</t>
  </si>
  <si>
    <t>직원 떡넣기</t>
  </si>
  <si>
    <t>카레가루 넣기</t>
  </si>
  <si>
    <t>골드키위푸딩</t>
  </si>
  <si>
    <t>어린잎+참소스</t>
  </si>
  <si>
    <t>참치-원양산</t>
  </si>
  <si>
    <t>간장제육볶음</t>
  </si>
  <si>
    <t>새우계란탕</t>
  </si>
  <si>
    <t>열무된장나물</t>
  </si>
  <si>
    <t>김치콩나물국</t>
  </si>
  <si>
    <t>중  식</t>
  </si>
  <si>
    <t>닭다리후라이드</t>
  </si>
  <si>
    <t>버섯잡채</t>
  </si>
  <si>
    <t>당  뇨  식</t>
  </si>
  <si>
    <t>훈제오리볶음</t>
  </si>
  <si>
    <t>조
식</t>
  </si>
  <si>
    <t>닭다리-국내산</t>
  </si>
  <si>
    <t>kcal</t>
  </si>
  <si>
    <t>석
식</t>
  </si>
  <si>
    <t>배추김치</t>
  </si>
  <si>
    <t>잡  곡  밥</t>
  </si>
  <si>
    <t>에그누들볶음</t>
  </si>
  <si>
    <t>원  산  지</t>
  </si>
  <si>
    <t>쌀-국내산</t>
  </si>
  <si>
    <t>흰밥/잡곡밥</t>
  </si>
  <si>
    <t>흰   죽</t>
  </si>
  <si>
    <t>검은콩두유</t>
  </si>
  <si>
    <t>흑임자죽</t>
  </si>
  <si>
    <t>원산지
표기</t>
  </si>
  <si>
    <t>해물짬뽕</t>
  </si>
  <si>
    <t>진미채조림</t>
  </si>
  <si>
    <t>대추생강차</t>
  </si>
  <si>
    <t>찹스테이크</t>
  </si>
  <si>
    <t>두부피자</t>
  </si>
  <si>
    <t>대  체  식</t>
  </si>
  <si>
    <t>조  식</t>
  </si>
  <si>
    <t>미나리무침</t>
  </si>
  <si>
    <t>근대된장국</t>
  </si>
  <si>
    <t>명태회무침</t>
  </si>
  <si>
    <t>원산지 표기</t>
  </si>
  <si>
    <t>오리-국내산</t>
  </si>
  <si>
    <t>마늘쫑무침</t>
  </si>
  <si>
    <t>갈치속젓무침</t>
  </si>
  <si>
    <t>돌자반볶음</t>
  </si>
  <si>
    <t>얼갈이된장국</t>
  </si>
  <si>
    <t>담당자:안소연</t>
  </si>
  <si>
    <t>중
식</t>
  </si>
  <si>
    <t>소고기-호주산</t>
  </si>
  <si>
    <t>돈등뼈-국내산</t>
  </si>
  <si>
    <t>시금치된장국</t>
  </si>
  <si>
    <t>소불고기</t>
  </si>
  <si>
    <t>석  식</t>
  </si>
  <si>
    <t>소고기뭇국</t>
  </si>
  <si>
    <t>아욱된장국</t>
  </si>
  <si>
    <t>미역오이초무침</t>
  </si>
  <si>
    <t>닭가슴살죽</t>
  </si>
  <si>
    <t>콩비지찌개</t>
  </si>
  <si>
    <t>로제파스타</t>
  </si>
  <si>
    <t>크래미숙주무침</t>
  </si>
  <si>
    <t>계란장조림</t>
  </si>
  <si>
    <t>참나물무침</t>
  </si>
  <si>
    <t>붕장어-국산</t>
  </si>
  <si>
    <t>일(6/1)</t>
  </si>
  <si>
    <t>씨앗젓갈</t>
  </si>
  <si>
    <t>두부두루치기</t>
  </si>
  <si>
    <t>복숭아요거트</t>
  </si>
  <si>
    <t>단호박가지튀김</t>
  </si>
  <si>
    <t>게살채소죽</t>
  </si>
  <si>
    <t>연근조림</t>
  </si>
  <si>
    <t>베이컨스크램블</t>
  </si>
  <si>
    <t>시래기콩비지탕</t>
  </si>
  <si>
    <t>새우살죽</t>
  </si>
  <si>
    <t>고구마,양배추</t>
  </si>
  <si>
    <t>가오리-수입산</t>
  </si>
  <si>
    <t>파래무침</t>
  </si>
  <si>
    <t>월(6/2)</t>
  </si>
  <si>
    <t>금(6/6)</t>
  </si>
  <si>
    <t>임연수조림</t>
  </si>
  <si>
    <t>화(6/10)</t>
  </si>
  <si>
    <t>금(6/13)</t>
  </si>
  <si>
    <t>화(6/3)</t>
  </si>
  <si>
    <t>고구마닭갈비</t>
  </si>
  <si>
    <t>소고기버섯죽</t>
  </si>
  <si>
    <t>순두부치즈죽</t>
  </si>
  <si>
    <t>임연수-미국산</t>
  </si>
  <si>
    <t>일(6/8)</t>
  </si>
  <si>
    <t>메추리알장조림</t>
  </si>
  <si>
    <t>흰  죽</t>
  </si>
  <si>
    <t>닭정육-국내산</t>
  </si>
  <si>
    <t>비름나물</t>
  </si>
  <si>
    <t>소고기미역국</t>
  </si>
  <si>
    <t>취나물절임</t>
  </si>
  <si>
    <t>수(6/4)</t>
  </si>
  <si>
    <t>순두부백탕</t>
  </si>
  <si>
    <t>월(6/9)</t>
  </si>
  <si>
    <t>수(6/11)</t>
  </si>
  <si>
    <t>해산물유산슬</t>
  </si>
  <si>
    <t>사골배춧국</t>
  </si>
  <si>
    <t>일(6/22)</t>
  </si>
  <si>
    <t>목(6/19)</t>
  </si>
  <si>
    <t>민찌마늘쫑볶음</t>
  </si>
  <si>
    <t>고등어무조림</t>
  </si>
  <si>
    <t>토(6/14)</t>
  </si>
  <si>
    <t>일(6/15)</t>
  </si>
  <si>
    <t>인삼샐러드</t>
  </si>
  <si>
    <t>제육볶음</t>
  </si>
  <si>
    <t>바싹불고기</t>
  </si>
  <si>
    <t>닭감자조림</t>
  </si>
  <si>
    <t>화(6/17)</t>
  </si>
  <si>
    <t>화(6/24)</t>
  </si>
  <si>
    <t>두부청국장</t>
  </si>
  <si>
    <t>금(6/20)</t>
  </si>
  <si>
    <t>토(6/21)</t>
  </si>
  <si>
    <t>동태-러시아산</t>
  </si>
  <si>
    <t>수(6/18)</t>
  </si>
  <si>
    <t>금(6/27)</t>
  </si>
  <si>
    <t>일(6/29)</t>
  </si>
  <si>
    <t>토(6/28)</t>
  </si>
  <si>
    <t>마늘닭강정</t>
  </si>
  <si>
    <t>브로콜리샐러드</t>
  </si>
  <si>
    <t>닭-국내산</t>
  </si>
  <si>
    <t>동태알탕</t>
  </si>
  <si>
    <t>고추잡채</t>
  </si>
  <si>
    <t>월(6/23)</t>
  </si>
  <si>
    <t>고등어-국산</t>
  </si>
  <si>
    <t>장어구이</t>
  </si>
  <si>
    <t>월(6/16)</t>
  </si>
  <si>
    <t>월(6/30)</t>
  </si>
  <si>
    <t>들깨백불고기</t>
  </si>
  <si>
    <t>게살스프</t>
  </si>
  <si>
    <t>궁채들깨나물</t>
  </si>
  <si>
    <t>돌나물초무침</t>
  </si>
  <si>
    <t>피자오믈렛</t>
  </si>
  <si>
    <t>해물순두부</t>
  </si>
  <si>
    <t>무말랭이무침</t>
  </si>
  <si>
    <t>짜장소스</t>
  </si>
  <si>
    <t>오리로스구이</t>
  </si>
  <si>
    <t>밥새우멸치볶음</t>
  </si>
  <si>
    <t>황도/꿀약과</t>
  </si>
  <si>
    <t>토란만둣국</t>
  </si>
  <si>
    <t>돼지고기장조림</t>
  </si>
  <si>
    <t>상추부추무침</t>
  </si>
  <si>
    <t>닭봉-국내산</t>
  </si>
  <si>
    <t>가리비치즈구이</t>
  </si>
  <si>
    <t>닭봉간장조림</t>
  </si>
  <si>
    <t>오징어초무침</t>
  </si>
  <si>
    <t>한식잡채</t>
  </si>
  <si>
    <t>갈릭콜드파스타</t>
  </si>
  <si>
    <t>양볼락조림</t>
  </si>
  <si>
    <t>양볼락-미국산</t>
  </si>
  <si>
    <t>취나물무침</t>
  </si>
  <si>
    <t>사태단호박찜</t>
  </si>
  <si>
    <t>소고기숙주볶음</t>
  </si>
  <si>
    <t>고구마순무침</t>
  </si>
  <si>
    <t>가오리찜</t>
  </si>
  <si>
    <t>간장깻잎지</t>
  </si>
  <si>
    <t>너비아니볶음</t>
  </si>
  <si>
    <t>양상추겉절이</t>
  </si>
  <si>
    <t>배추된장국</t>
  </si>
  <si>
    <t>버섯찌개</t>
  </si>
  <si>
    <t>김가루쪽파무침</t>
  </si>
  <si>
    <t>유부우동국</t>
  </si>
  <si>
    <t>바지락뭇국</t>
  </si>
  <si>
    <t>건곤드레나물</t>
  </si>
  <si>
    <t>낙지젓무무침</t>
  </si>
  <si>
    <t>흰밥</t>
  </si>
  <si>
    <t>단무지</t>
  </si>
  <si>
    <t>조 식</t>
  </si>
  <si>
    <t>조식</t>
  </si>
  <si>
    <t>보존일</t>
  </si>
  <si>
    <t>닭뭇국</t>
  </si>
  <si>
    <t>추어탕</t>
  </si>
  <si>
    <t>녹두죽</t>
  </si>
  <si>
    <t>단팥죽</t>
  </si>
  <si>
    <t>석 식</t>
  </si>
  <si>
    <t>A동</t>
  </si>
  <si>
    <t>중 식</t>
  </si>
  <si>
    <t>석식</t>
  </si>
  <si>
    <t>B동</t>
  </si>
  <si>
    <t>추가밥</t>
  </si>
  <si>
    <t>-</t>
  </si>
  <si>
    <t xml:space="preserve"> </t>
  </si>
  <si>
    <t>간식</t>
  </si>
  <si>
    <t>어묵국</t>
  </si>
  <si>
    <t>폐기일</t>
  </si>
  <si>
    <t>흰 죽</t>
  </si>
  <si>
    <t>생채소비빔밥/비빔장</t>
  </si>
  <si>
    <t>수박/하지감자찜</t>
  </si>
  <si>
    <t>올방개묵/부추장</t>
  </si>
  <si>
    <t>새우양송이들깨탕</t>
  </si>
  <si>
    <t>모듬순대/들깨초장</t>
  </si>
  <si>
    <t>모듬쌈/우렁쌈장</t>
  </si>
  <si>
    <t>타르타르소스,홀그레인</t>
  </si>
  <si>
    <t>파인애플/카스타드</t>
  </si>
  <si>
    <t>700 kcal</t>
  </si>
  <si>
    <t>낙지젓+무채 섞기</t>
  </si>
  <si>
    <t>701 kcal</t>
  </si>
  <si>
    <t>순대찜/들깨초장</t>
  </si>
  <si>
    <t>두부(대두-외국산)</t>
  </si>
  <si>
    <t>705 kcal</t>
  </si>
  <si>
    <t>704 kcal</t>
  </si>
  <si>
    <t>703 kcal</t>
  </si>
  <si>
    <t>702 kcal</t>
  </si>
  <si>
    <t>오렌지/미니핫도그</t>
  </si>
  <si>
    <t>706 kcal</t>
  </si>
  <si>
    <t>708 kcal</t>
  </si>
  <si>
    <t>톳,어묵 살짝 데치기</t>
  </si>
  <si>
    <t>떡갈비구워서1/2컷팅</t>
  </si>
  <si>
    <t>후르츠칵테일,건목이</t>
  </si>
  <si>
    <t>오이,양배추,깻잎</t>
  </si>
  <si>
    <t>파프리카,브로콜리</t>
  </si>
  <si>
    <t>바나나/딸기요거트</t>
  </si>
  <si>
    <t>파프리카,양파,대파</t>
  </si>
  <si>
    <t>순두부/대두-외국산</t>
  </si>
  <si>
    <t>두부/대두-외국산</t>
  </si>
  <si>
    <t>다진마늘,데리야끼</t>
  </si>
  <si>
    <t>직원:꽈리고추 넣기</t>
  </si>
  <si>
    <t>해물,표고,청경채</t>
  </si>
  <si>
    <t>콩비지,두부,김치</t>
  </si>
  <si>
    <t>참치타르콘샐러드</t>
  </si>
  <si>
    <t>만두/돈육-국산</t>
  </si>
  <si>
    <t>함박/돈육-국산</t>
  </si>
  <si>
    <t>콩비지/대두-외국산</t>
  </si>
  <si>
    <t>2. 양송이 편썰기, 파프리카,양파 깍둑썰기</t>
  </si>
  <si>
    <t>- 재료:돈등심,파프리카,양송이,양파,데리야끼</t>
  </si>
  <si>
    <t>5. 데리야끼 넣고 볶다가 파프리카, 양파 넣기</t>
  </si>
  <si>
    <t>크래미 찢기,오이,양배추</t>
  </si>
  <si>
    <t>4. 양송이 넣고 익히기</t>
  </si>
  <si>
    <t>다진마늘,소금,후추,레몬즙</t>
  </si>
  <si>
    <t>숙주,양배추,홍합,오징어</t>
  </si>
  <si>
    <t>새콤달콤 하얗게 무치기</t>
  </si>
  <si>
    <t>실곤약,해초,양배추,적채</t>
  </si>
  <si>
    <t>새우,대파/어르신하얗게</t>
  </si>
  <si>
    <t>6. 파슬리 뿌리고 마무리</t>
  </si>
  <si>
    <t>소금,후추 뿌려서 볶기</t>
  </si>
  <si>
    <t>소금,후추로 볶고 파슬리</t>
  </si>
  <si>
    <t>와상은 씨앗젓갈 나가기</t>
  </si>
  <si>
    <t>아귀-국산/곤이-미국산</t>
  </si>
  <si>
    <t>양배추,참치,옥수수,피클</t>
  </si>
  <si>
    <t>간장양념으로 겉절이하기</t>
  </si>
  <si>
    <t>김치창고에 있는 양상추</t>
  </si>
  <si>
    <t>고기순대 데쳐서 와상나가기</t>
  </si>
  <si>
    <t>추어죽</t>
  </si>
  <si>
    <t>파개장</t>
  </si>
  <si>
    <t>손만둣국</t>
  </si>
  <si>
    <t>대구-미국산</t>
  </si>
  <si>
    <t>양념꼬막장</t>
  </si>
  <si>
    <t>열무된장국</t>
  </si>
  <si>
    <t>날치알달걀찜</t>
  </si>
  <si>
    <t>민찌두부조림</t>
  </si>
  <si>
    <t>비빔오징어젓</t>
  </si>
  <si>
    <t>선지해장국</t>
  </si>
  <si>
    <t>도라지오이무침</t>
  </si>
  <si>
    <t>홍어양념찜</t>
  </si>
  <si>
    <t>홍어-수입산</t>
  </si>
  <si>
    <t>참치채소죽</t>
  </si>
  <si>
    <t>흑임자연근무침</t>
  </si>
  <si>
    <t>떡갈비조림</t>
  </si>
  <si>
    <t>비빔막국수</t>
  </si>
  <si>
    <t>호박된장국</t>
  </si>
  <si>
    <t>삼치-국산</t>
  </si>
  <si>
    <t>어묵계란볶이</t>
  </si>
  <si>
    <t>새우두부볶음</t>
  </si>
  <si>
    <t>가자미-미국산</t>
  </si>
  <si>
    <t>소고기표고볶음</t>
  </si>
  <si>
    <t>치커리부추무침</t>
  </si>
  <si>
    <t>실곤약무침</t>
  </si>
  <si>
    <t>단무지/락교</t>
  </si>
  <si>
    <t>비빔낙지젓</t>
  </si>
  <si>
    <t>임연수무조림</t>
  </si>
  <si>
    <t>꼬막살무침</t>
  </si>
  <si>
    <t>메밀소바</t>
  </si>
  <si>
    <t>훈제오리냉채</t>
  </si>
  <si>
    <t>닭봉데리야끼</t>
  </si>
  <si>
    <t>명란떡갈비</t>
  </si>
  <si>
    <t>등심돈가스</t>
  </si>
  <si>
    <t>쑥갓어묵국</t>
  </si>
  <si>
    <t>들깨시래기국</t>
  </si>
  <si>
    <t>가오리조림</t>
  </si>
  <si>
    <t>삼치김치찜</t>
  </si>
  <si>
    <t>콩나물잡채</t>
  </si>
  <si>
    <t>아귀-국산</t>
  </si>
  <si>
    <t>모둠장조림</t>
  </si>
  <si>
    <t>샤브샤브국</t>
  </si>
  <si>
    <t>버섯두부들깨탕</t>
  </si>
  <si>
    <t>밥새우실치볶음</t>
  </si>
  <si>
    <t>주꾸미돌나물초회</t>
  </si>
  <si>
    <t>얼갈이겉절이/구이김</t>
  </si>
  <si>
    <t>브로콜리베이컨무침</t>
  </si>
  <si>
    <t>북어채뭇국</t>
  </si>
  <si>
    <t>코다리조림</t>
  </si>
  <si>
    <t>단호박꿀찜</t>
  </si>
  <si>
    <t>미역오이냉국</t>
  </si>
  <si>
    <t>바지락채소죽</t>
  </si>
  <si>
    <t>들기름두부구이/쪽파장</t>
  </si>
  <si>
    <t>모듬쌈/우렁강된장</t>
  </si>
  <si>
    <t>바나나/플레인요거트</t>
  </si>
  <si>
    <t>수박/뻥튀기</t>
  </si>
  <si>
    <t>김가루쪽파나물</t>
  </si>
  <si>
    <t>분홍소세지볶음</t>
  </si>
  <si>
    <t>해산물굴소스볶음</t>
  </si>
  <si>
    <t>파인애플/마가렛트</t>
  </si>
  <si>
    <t>실곤약해초샐러드</t>
  </si>
  <si>
    <t>코다리-러시아산</t>
  </si>
  <si>
    <t>잔치국수/양념장</t>
  </si>
  <si>
    <t>열무김치/쌈무무침</t>
  </si>
  <si>
    <t>오리불고기/쌈무</t>
  </si>
  <si>
    <t>707 kcal</t>
  </si>
  <si>
    <t>우엉잡채</t>
  </si>
  <si>
    <t>오렌지/불고기피자</t>
  </si>
  <si>
    <t>크래미양배추무침</t>
  </si>
  <si>
    <t>건새우마늘쫑볶음</t>
  </si>
  <si>
    <t>곤드레밥/부추장</t>
  </si>
  <si>
    <t>바나나/카스타드</t>
  </si>
  <si>
    <t>710 kcal</t>
  </si>
  <si>
    <t>주꾸미깻잎볶음</t>
  </si>
  <si>
    <t>쑥갓나물</t>
  </si>
  <si>
    <t>잔멸치볶음</t>
  </si>
  <si>
    <t>상추간장무침</t>
  </si>
  <si>
    <t>고사리나물</t>
  </si>
  <si>
    <t>맑은육개장</t>
  </si>
  <si>
    <t>발사믹샐러드</t>
  </si>
  <si>
    <t>햄감자채볶음</t>
  </si>
  <si>
    <t>가리비죽</t>
  </si>
  <si>
    <t>들깨오리탕</t>
  </si>
  <si>
    <t>영양찰밥</t>
  </si>
  <si>
    <t>고사리육개장</t>
  </si>
  <si>
    <t>바지락콩나물국</t>
  </si>
  <si>
    <t>삼색묵무침</t>
  </si>
  <si>
    <t>고추잎무침</t>
  </si>
  <si>
    <t>돈사태장조림</t>
  </si>
  <si>
    <t>토마토스튜</t>
  </si>
  <si>
    <t>소고기죽</t>
  </si>
  <si>
    <t>감자수제비</t>
  </si>
  <si>
    <t>무우나물</t>
  </si>
  <si>
    <t>닭살채소죽</t>
  </si>
  <si>
    <t>조기구이</t>
  </si>
  <si>
    <t>소고기배추찜</t>
  </si>
  <si>
    <t>콩나물무침</t>
  </si>
  <si>
    <t>우엉잡채/꽃빵</t>
  </si>
  <si>
    <t>주먹완자조림</t>
  </si>
  <si>
    <t>민찌고추조림</t>
  </si>
  <si>
    <t>치즈오믈렛</t>
  </si>
  <si>
    <t>시금치무침</t>
  </si>
  <si>
    <t>명란감자조림</t>
  </si>
  <si>
    <t>새우채소전</t>
  </si>
  <si>
    <t>참치들깨탕</t>
  </si>
  <si>
    <t>순살갈비탕</t>
  </si>
  <si>
    <t>소고기토란국</t>
  </si>
  <si>
    <t>맛살콘샐러드</t>
  </si>
  <si>
    <t>코다리양념찜</t>
  </si>
  <si>
    <t>오리엔탈그린샐러드</t>
  </si>
  <si>
    <t>청국장</t>
  </si>
  <si>
    <t>고추양파무침</t>
  </si>
  <si>
    <t>농어-국산</t>
  </si>
  <si>
    <t>미꾸라지-국산</t>
  </si>
  <si>
    <t>수박/찐감자</t>
  </si>
  <si>
    <t>돈갈비-국내산</t>
  </si>
  <si>
    <t>들깨숙주무침</t>
  </si>
  <si>
    <t>고기산적조림</t>
  </si>
  <si>
    <t>순살닭볶음탕</t>
  </si>
  <si>
    <t>참나물부추무침</t>
  </si>
  <si>
    <t>물만둣국</t>
  </si>
  <si>
    <t>황도/플레인요거트</t>
  </si>
  <si>
    <t>채소튀김/양념장</t>
  </si>
  <si>
    <t>바나나/찐고구마</t>
  </si>
  <si>
    <t>바나나/단호박죽</t>
  </si>
  <si>
    <t>토마토/블루베리요거트</t>
  </si>
  <si>
    <t>황도/슈크림붕어빵</t>
  </si>
  <si>
    <t>물파래무무침</t>
  </si>
  <si>
    <t>바지락순두부탕</t>
  </si>
  <si>
    <t>순살대구찜</t>
  </si>
  <si>
    <t>농어대파찜</t>
  </si>
  <si>
    <t>오렌지/단팥빵</t>
  </si>
  <si>
    <t>게살숙주무침</t>
  </si>
  <si>
    <t>대패목살볶음</t>
  </si>
  <si>
    <t>가리비버터구이</t>
  </si>
  <si>
    <t>양송이들깨탕</t>
  </si>
  <si>
    <t>곤약돈장조림</t>
  </si>
  <si>
    <t>구운파래김</t>
  </si>
  <si>
    <t>마늘안심조림</t>
  </si>
  <si>
    <t>느타리양념볶음</t>
  </si>
  <si>
    <t>알배기겉절이</t>
  </si>
  <si>
    <t>민찌마늘쫑장조림</t>
  </si>
  <si>
    <t>언양식바싹불고기</t>
  </si>
  <si>
    <t>수박/무지개설기</t>
  </si>
  <si>
    <t>705 kcal</t>
    <phoneticPr fontId="44" type="noConversion"/>
  </si>
  <si>
    <t>월(6/2)</t>
    <phoneticPr fontId="44" type="noConversion"/>
  </si>
  <si>
    <t>화(6/3)</t>
    <phoneticPr fontId="44" type="noConversion"/>
  </si>
  <si>
    <t>/양념장</t>
    <phoneticPr fontId="44" type="noConversion"/>
  </si>
  <si>
    <t>유부,두부,우동소스</t>
    <phoneticPr fontId="44" type="noConversion"/>
  </si>
  <si>
    <t>돈채,느타리,파프리카</t>
    <phoneticPr fontId="44" type="noConversion"/>
  </si>
  <si>
    <t>마늘쫑 잘게 다지기</t>
    <phoneticPr fontId="44" type="noConversion"/>
  </si>
  <si>
    <t>민찌,양파넣고 장조림</t>
    <phoneticPr fontId="44" type="noConversion"/>
  </si>
  <si>
    <t>일(6/1)</t>
    <phoneticPr fontId="44" type="noConversion"/>
  </si>
  <si>
    <r>
      <t xml:space="preserve">목(6/5) </t>
    </r>
    <r>
      <rPr>
        <sz val="10"/>
        <color rgb="FF000000"/>
        <rFont val="함초롬돋움"/>
        <family val="3"/>
        <charset val="129"/>
      </rPr>
      <t>계절특별식</t>
    </r>
    <phoneticPr fontId="44" type="noConversion"/>
  </si>
  <si>
    <t>토(6/7)</t>
    <phoneticPr fontId="44" type="noConversion"/>
  </si>
  <si>
    <t>목(6/12)</t>
    <phoneticPr fontId="44" type="noConversion"/>
  </si>
  <si>
    <t>수(6/25)</t>
    <phoneticPr fontId="44" type="noConversion"/>
  </si>
  <si>
    <t>목(6/26)</t>
    <phoneticPr fontId="4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</si>
</sst>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yy&quot;년&quot;mm&quot;월&quot;dd&quot;일&quot;\ aaaa\ hh&quot;시&quot;"/>
    <numFmt numFmtId="177" formatCode="yy&quot;년&quot;mm&quot;월&quot;dd&quot;일&quot;\ aaaa\ hh&quot;시&quot;mm&quot;분&quot;"/>
    <numFmt numFmtId="178" formatCode="[$-412]m&quot;월&quot;\ d&quot;일&quot;\ dddd"/>
  </numFmts>
  <fonts count="45">
    <font>
      <sz val="11"/>
      <color rgb="FF000000"/>
      <name val="맑은 고딕"/>
    </font>
    <font>
      <sz val="11"/>
      <color rgb="FF000000"/>
      <name val="맑은 고딕"/>
      <family val="3"/>
      <charset val="129"/>
    </font>
    <font>
      <sz val="11"/>
      <color rgb="FF9C0006"/>
      <name val="맑은 고딕"/>
      <family val="3"/>
      <charset val="129"/>
    </font>
    <font>
      <sz val="11"/>
      <color rgb="FF000000"/>
      <name val="굴림체"/>
      <family val="3"/>
      <charset val="129"/>
    </font>
    <font>
      <sz val="10"/>
      <color rgb="FF000000"/>
      <name val="굴림체"/>
      <family val="3"/>
      <charset val="129"/>
    </font>
    <font>
      <sz val="12"/>
      <color rgb="FF000000"/>
      <name val="굴림체"/>
      <family val="3"/>
      <charset val="129"/>
    </font>
    <font>
      <sz val="13"/>
      <color rgb="FF000000"/>
      <name val="HY강M"/>
      <family val="3"/>
      <charset val="129"/>
    </font>
    <font>
      <sz val="12"/>
      <color rgb="FF000000"/>
      <name val="HY강M"/>
      <family val="3"/>
      <charset val="129"/>
    </font>
    <font>
      <sz val="11"/>
      <color rgb="FF000000"/>
      <name val="HY강M"/>
      <family val="3"/>
      <charset val="129"/>
    </font>
    <font>
      <sz val="13"/>
      <color rgb="FF000000"/>
      <name val="함초롬돋움"/>
      <family val="3"/>
      <charset val="129"/>
    </font>
    <font>
      <sz val="11"/>
      <color rgb="FF000000"/>
      <name val="함초롬돋움"/>
      <family val="3"/>
      <charset val="129"/>
    </font>
    <font>
      <sz val="12"/>
      <color rgb="FF000000"/>
      <name val="맑은 고딕"/>
      <family val="3"/>
      <charset val="129"/>
    </font>
    <font>
      <sz val="12"/>
      <color rgb="FF000000"/>
      <name val="함초롬돋움"/>
      <family val="3"/>
      <charset val="129"/>
    </font>
    <font>
      <sz val="10"/>
      <color rgb="FF474556"/>
      <name val="굴림"/>
      <family val="3"/>
      <charset val="129"/>
    </font>
    <font>
      <sz val="10"/>
      <color rgb="FF000000"/>
      <name val="맑은 고딕"/>
      <family val="3"/>
      <charset val="129"/>
    </font>
    <font>
      <sz val="10"/>
      <color rgb="FF000000"/>
      <name val="함초롬돋움"/>
      <family val="3"/>
      <charset val="129"/>
    </font>
    <font>
      <sz val="10"/>
      <color rgb="FF000000"/>
      <name val="HY강M"/>
      <family val="3"/>
      <charset val="129"/>
    </font>
    <font>
      <sz val="30"/>
      <color rgb="FF000000"/>
      <name val="나눔고딕OTF"/>
      <family val="2"/>
      <charset val="129"/>
    </font>
    <font>
      <sz val="25"/>
      <color rgb="FF000000"/>
      <name val="나눔고딕OTF"/>
      <family val="2"/>
      <charset val="129"/>
    </font>
    <font>
      <sz val="9"/>
      <color rgb="FF000000"/>
      <name val="굴림체"/>
      <family val="3"/>
      <charset val="129"/>
    </font>
    <font>
      <b/>
      <sz val="40"/>
      <color rgb="FF000000"/>
      <name val="맑은 고딕"/>
      <family val="3"/>
      <charset val="129"/>
    </font>
    <font>
      <sz val="40"/>
      <color rgb="FF000000"/>
      <name val="맑은 고딕"/>
      <family val="3"/>
      <charset val="129"/>
    </font>
    <font>
      <sz val="11"/>
      <color rgb="FF000000"/>
      <name val="메이플스토리 OTF"/>
      <family val="3"/>
      <charset val="129"/>
    </font>
    <font>
      <sz val="23"/>
      <color rgb="FF000000"/>
      <name val="메이플스토리 OTF"/>
      <family val="3"/>
      <charset val="129"/>
    </font>
    <font>
      <sz val="14"/>
      <color rgb="FF000000"/>
      <name val="메이플스토리 OTF"/>
      <family val="3"/>
      <charset val="129"/>
    </font>
    <font>
      <sz val="25"/>
      <color rgb="FF000000"/>
      <name val="메이플스토리 OTF"/>
      <family val="3"/>
      <charset val="129"/>
    </font>
    <font>
      <b/>
      <sz val="20"/>
      <color rgb="FF000000"/>
      <name val="메이플스토리 OTF"/>
      <family val="3"/>
      <charset val="129"/>
    </font>
    <font>
      <b/>
      <sz val="30"/>
      <color rgb="FF000000"/>
      <name val="맑은 고딕"/>
      <family val="3"/>
      <charset val="129"/>
    </font>
    <font>
      <b/>
      <sz val="13"/>
      <color rgb="FF000000"/>
      <name val="함초롬돋움"/>
      <family val="3"/>
      <charset val="129"/>
    </font>
    <font>
      <b/>
      <sz val="33"/>
      <color rgb="FF000000"/>
      <name val="함초롬돋움"/>
      <family val="3"/>
      <charset val="129"/>
    </font>
    <font>
      <b/>
      <sz val="13"/>
      <color rgb="FF000000"/>
      <name val="HY강M"/>
      <family val="3"/>
      <charset val="129"/>
    </font>
    <font>
      <b/>
      <sz val="28"/>
      <color rgb="FF000000"/>
      <name val="맑은 고딕"/>
      <family val="3"/>
      <charset val="129"/>
    </font>
    <font>
      <b/>
      <sz val="25"/>
      <color rgb="FF000000"/>
      <name val="맑은 고딕"/>
      <family val="3"/>
      <charset val="129"/>
    </font>
    <font>
      <b/>
      <sz val="50"/>
      <color rgb="FF000000"/>
      <name val="맑은 고딕"/>
      <family val="3"/>
      <charset val="129"/>
    </font>
    <font>
      <b/>
      <sz val="20"/>
      <color rgb="FF000000"/>
      <name val="맑은 고딕"/>
      <family val="3"/>
      <charset val="129"/>
    </font>
    <font>
      <b/>
      <sz val="35"/>
      <color rgb="FF000000"/>
      <name val="맑은 고딕"/>
      <family val="3"/>
      <charset val="129"/>
    </font>
    <font>
      <b/>
      <sz val="45"/>
      <color rgb="FF000000"/>
      <name val="맑은 고딕"/>
      <family val="3"/>
      <charset val="129"/>
    </font>
    <font>
      <b/>
      <sz val="22"/>
      <color rgb="FF000000"/>
      <name val="메이플스토리 OTF"/>
      <family val="3"/>
      <charset val="129"/>
    </font>
    <font>
      <sz val="52"/>
      <color rgb="FF000000"/>
      <name val="나눔고딕OTF"/>
      <family val="2"/>
      <charset val="129"/>
    </font>
    <font>
      <sz val="11"/>
      <color rgb="FF000000"/>
      <name val="나눔고딕OTF"/>
      <family val="2"/>
      <charset val="129"/>
    </font>
    <font>
      <sz val="52"/>
      <color rgb="FF000000"/>
      <name val="맑은 고딕"/>
      <family val="3"/>
      <charset val="129"/>
    </font>
    <font>
      <sz val="50"/>
      <color rgb="FF000000"/>
      <name val="나눔고딕OTF"/>
      <family val="2"/>
      <charset val="129"/>
    </font>
    <font>
      <b/>
      <sz val="25"/>
      <color rgb="FF000000"/>
      <name val="함초롬돋움"/>
      <family val="3"/>
      <charset val="129"/>
    </font>
    <font>
      <b/>
      <sz val="20"/>
      <color rgb="FF000000"/>
      <name val="함초롬돋움"/>
      <family val="3"/>
      <charset val="129"/>
    </font>
    <font>
      <sz val="8"/>
      <name val="돋움"/>
      <family val="3"/>
      <charset val="129"/>
    </font>
  </fonts>
  <fills count="8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F3DCDB"/>
        <bgColor indexed="64"/>
      </patternFill>
    </fill>
    <fill>
      <patternFill patternType="solid">
        <fgColor rgb="FFFDEADB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E6E0ED"/>
        <bgColor indexed="64"/>
      </patternFill>
    </fill>
  </fills>
  <borders count="3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2" fillId="2" borderId="0">
      <alignment vertical="center"/>
    </xf>
  </cellStyleXfs>
  <cellXfs count="299">
    <xf numFmtId="0" fontId="0" fillId="0" borderId="0" xfId="0" applyNumberFormat="1">
      <alignment vertical="center"/>
    </xf>
    <xf numFmtId="0" fontId="0" fillId="0" borderId="0" xfId="0" applyNumberFormat="1">
      <alignment vertical="center"/>
    </xf>
    <xf numFmtId="0" fontId="0" fillId="0" borderId="0" xfId="0" applyNumberFormat="1">
      <alignment vertical="center"/>
    </xf>
    <xf numFmtId="0" fontId="0" fillId="0" borderId="0" xfId="0" applyNumberFormat="1">
      <alignment vertical="center"/>
    </xf>
    <xf numFmtId="0" fontId="0" fillId="0" borderId="0" xfId="0" applyNumberFormat="1">
      <alignment vertical="center"/>
    </xf>
    <xf numFmtId="0" fontId="0" fillId="0" borderId="0" xfId="0" applyNumberFormat="1">
      <alignment vertical="center"/>
    </xf>
    <xf numFmtId="0" fontId="0" fillId="0" borderId="0" xfId="0" applyNumberFormat="1">
      <alignment vertical="center"/>
    </xf>
    <xf numFmtId="0" fontId="0" fillId="0" borderId="0" xfId="0" applyNumberFormat="1">
      <alignment vertical="center"/>
    </xf>
    <xf numFmtId="0" fontId="3" fillId="3" borderId="1" xfId="0" applyNumberFormat="1" applyFont="1" applyFill="1" applyBorder="1" applyAlignment="1">
      <alignment horizontal="center" vertical="center"/>
    </xf>
    <xf numFmtId="0" fontId="4" fillId="3" borderId="2" xfId="0" applyNumberFormat="1" applyFont="1" applyFill="1" applyBorder="1" applyAlignment="1">
      <alignment horizontal="center" vertical="center"/>
    </xf>
    <xf numFmtId="0" fontId="5" fillId="0" borderId="1" xfId="0" applyNumberFormat="1" applyFont="1" applyBorder="1">
      <alignment vertical="center"/>
    </xf>
    <xf numFmtId="0" fontId="5" fillId="0" borderId="2" xfId="0" applyNumberFormat="1" applyFont="1" applyBorder="1">
      <alignment vertical="center"/>
    </xf>
    <xf numFmtId="177" fontId="5" fillId="0" borderId="2" xfId="0" applyNumberFormat="1" applyFont="1" applyBorder="1">
      <alignment vertical="center"/>
    </xf>
    <xf numFmtId="0" fontId="5" fillId="0" borderId="2" xfId="0" quotePrefix="1" applyNumberFormat="1" applyFont="1" applyBorder="1">
      <alignment vertical="center"/>
    </xf>
    <xf numFmtId="0" fontId="6" fillId="0" borderId="0" xfId="0" applyNumberFormat="1" applyFont="1" applyAlignment="1">
      <alignment horizontal="center" vertical="center"/>
    </xf>
    <xf numFmtId="0" fontId="4" fillId="0" borderId="1" xfId="0" applyNumberFormat="1" applyFont="1" applyBorder="1">
      <alignment vertical="center"/>
    </xf>
    <xf numFmtId="0" fontId="3" fillId="0" borderId="1" xfId="0" applyNumberFormat="1" applyFont="1" applyBorder="1">
      <alignment vertical="center"/>
    </xf>
    <xf numFmtId="0" fontId="6" fillId="0" borderId="3" xfId="0" applyNumberFormat="1" applyFont="1" applyBorder="1" applyAlignment="1">
      <alignment horizontal="center" vertical="center"/>
    </xf>
    <xf numFmtId="0" fontId="3" fillId="0" borderId="2" xfId="0" applyNumberFormat="1" applyFont="1" applyBorder="1">
      <alignment vertical="center"/>
    </xf>
    <xf numFmtId="0" fontId="3" fillId="3" borderId="2" xfId="0" applyNumberFormat="1" applyFont="1" applyFill="1" applyBorder="1" applyAlignment="1">
      <alignment horizontal="center" vertical="center"/>
    </xf>
    <xf numFmtId="0" fontId="7" fillId="0" borderId="0" xfId="0" applyNumberFormat="1" applyFont="1" applyAlignment="1">
      <alignment horizontal="center" vertical="center"/>
    </xf>
    <xf numFmtId="0" fontId="5" fillId="0" borderId="2" xfId="0" applyNumberFormat="1" applyFont="1" applyBorder="1" applyAlignment="1">
      <alignment horizontal="center" vertical="center" wrapText="1"/>
    </xf>
    <xf numFmtId="0" fontId="8" fillId="0" borderId="0" xfId="0" applyNumberFormat="1" applyFont="1" applyAlignment="1">
      <alignment horizontal="center" vertical="center"/>
    </xf>
    <xf numFmtId="0" fontId="9" fillId="0" borderId="4" xfId="0" applyNumberFormat="1" applyFont="1" applyBorder="1" applyAlignment="1">
      <alignment horizontal="center" vertical="center"/>
    </xf>
    <xf numFmtId="0" fontId="9" fillId="4" borderId="5" xfId="0" applyNumberFormat="1" applyFont="1" applyFill="1" applyBorder="1">
      <alignment vertical="center"/>
    </xf>
    <xf numFmtId="0" fontId="9" fillId="4" borderId="6" xfId="0" applyNumberFormat="1" applyFont="1" applyFill="1" applyBorder="1" applyAlignment="1">
      <alignment horizontal="center" vertical="center"/>
    </xf>
    <xf numFmtId="0" fontId="9" fillId="4" borderId="7" xfId="0" applyNumberFormat="1" applyFont="1" applyFill="1" applyBorder="1" applyAlignment="1">
      <alignment horizontal="center" vertical="center"/>
    </xf>
    <xf numFmtId="0" fontId="9" fillId="0" borderId="8" xfId="0" applyNumberFormat="1" applyFont="1" applyBorder="1" applyAlignment="1">
      <alignment horizontal="center" vertical="center"/>
    </xf>
    <xf numFmtId="0" fontId="9" fillId="0" borderId="9" xfId="0" applyNumberFormat="1" applyFont="1" applyBorder="1" applyAlignment="1">
      <alignment horizontal="center" vertical="center"/>
    </xf>
    <xf numFmtId="0" fontId="9" fillId="0" borderId="10" xfId="0" applyNumberFormat="1" applyFont="1" applyBorder="1" applyAlignment="1">
      <alignment horizontal="center" vertical="center"/>
    </xf>
    <xf numFmtId="0" fontId="9" fillId="0" borderId="11" xfId="0" applyNumberFormat="1" applyFont="1" applyBorder="1" applyAlignment="1">
      <alignment horizontal="center" vertical="center"/>
    </xf>
    <xf numFmtId="0" fontId="9" fillId="0" borderId="12" xfId="0" applyNumberFormat="1" applyFont="1" applyBorder="1" applyAlignment="1">
      <alignment horizontal="center" vertical="center"/>
    </xf>
    <xf numFmtId="0" fontId="9" fillId="0" borderId="13" xfId="0" applyNumberFormat="1" applyFont="1" applyBorder="1" applyAlignment="1">
      <alignment horizontal="center" vertical="center"/>
    </xf>
    <xf numFmtId="0" fontId="9" fillId="5" borderId="14" xfId="0" applyNumberFormat="1" applyFont="1" applyFill="1" applyBorder="1" applyAlignment="1">
      <alignment horizontal="right" vertical="center"/>
    </xf>
    <xf numFmtId="0" fontId="9" fillId="5" borderId="12" xfId="0" applyNumberFormat="1" applyFont="1" applyFill="1" applyBorder="1" applyAlignment="1">
      <alignment horizontal="right" vertical="center"/>
    </xf>
    <xf numFmtId="0" fontId="9" fillId="5" borderId="13" xfId="0" applyNumberFormat="1" applyFont="1" applyFill="1" applyBorder="1" applyAlignment="1">
      <alignment horizontal="right" vertical="center"/>
    </xf>
    <xf numFmtId="0" fontId="9" fillId="6" borderId="14" xfId="0" applyNumberFormat="1" applyFont="1" applyFill="1" applyBorder="1" applyAlignment="1">
      <alignment horizontal="center" vertical="center"/>
    </xf>
    <xf numFmtId="0" fontId="9" fillId="6" borderId="3" xfId="0" applyNumberFormat="1" applyFont="1" applyFill="1" applyBorder="1" applyAlignment="1">
      <alignment horizontal="center" vertical="center"/>
    </xf>
    <xf numFmtId="0" fontId="9" fillId="6" borderId="15" xfId="0" applyNumberFormat="1" applyFont="1" applyFill="1" applyBorder="1" applyAlignment="1">
      <alignment horizontal="center" vertical="center"/>
    </xf>
    <xf numFmtId="0" fontId="9" fillId="0" borderId="3" xfId="0" applyNumberFormat="1" applyFont="1" applyBorder="1" applyAlignment="1">
      <alignment horizontal="center" vertical="center"/>
    </xf>
    <xf numFmtId="0" fontId="9" fillId="0" borderId="15" xfId="0" applyNumberFormat="1" applyFont="1" applyBorder="1" applyAlignment="1">
      <alignment horizontal="center" vertical="center"/>
    </xf>
    <xf numFmtId="0" fontId="9" fillId="5" borderId="3" xfId="0" applyNumberFormat="1" applyFont="1" applyFill="1" applyBorder="1" applyAlignment="1">
      <alignment horizontal="right" vertical="center"/>
    </xf>
    <xf numFmtId="0" fontId="9" fillId="5" borderId="15" xfId="0" applyNumberFormat="1" applyFont="1" applyFill="1" applyBorder="1" applyAlignment="1">
      <alignment horizontal="right" vertical="center"/>
    </xf>
    <xf numFmtId="0" fontId="9" fillId="6" borderId="16" xfId="0" applyNumberFormat="1" applyFont="1" applyFill="1" applyBorder="1" applyAlignment="1">
      <alignment horizontal="center" vertical="center"/>
    </xf>
    <xf numFmtId="0" fontId="9" fillId="6" borderId="17" xfId="0" applyNumberFormat="1" applyFont="1" applyFill="1" applyBorder="1" applyAlignment="1">
      <alignment horizontal="center" vertical="center"/>
    </xf>
    <xf numFmtId="0" fontId="9" fillId="6" borderId="18" xfId="0" applyNumberFormat="1" applyFont="1" applyFill="1" applyBorder="1" applyAlignment="1">
      <alignment horizontal="center" vertical="center"/>
    </xf>
    <xf numFmtId="0" fontId="9" fillId="5" borderId="19" xfId="0" applyNumberFormat="1" applyFont="1" applyFill="1" applyBorder="1" applyAlignment="1">
      <alignment horizontal="right" vertical="center"/>
    </xf>
    <xf numFmtId="0" fontId="9" fillId="6" borderId="19" xfId="0" applyNumberFormat="1" applyFont="1" applyFill="1" applyBorder="1" applyAlignment="1">
      <alignment horizontal="center" vertical="center"/>
    </xf>
    <xf numFmtId="0" fontId="9" fillId="6" borderId="20" xfId="0" applyNumberFormat="1" applyFont="1" applyFill="1" applyBorder="1" applyAlignment="1">
      <alignment horizontal="center" vertical="center"/>
    </xf>
    <xf numFmtId="0" fontId="9" fillId="0" borderId="0" xfId="0" applyNumberFormat="1" applyFont="1" applyAlignment="1">
      <alignment horizontal="center" vertical="center"/>
    </xf>
    <xf numFmtId="0" fontId="6" fillId="0" borderId="0" xfId="0" applyNumberFormat="1" applyFont="1">
      <alignment vertical="center"/>
    </xf>
    <xf numFmtId="0" fontId="9" fillId="7" borderId="14" xfId="0" applyNumberFormat="1" applyFont="1" applyFill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2" fillId="0" borderId="0" xfId="1" applyNumberFormat="1" applyFill="1">
      <alignment vertical="center"/>
    </xf>
    <xf numFmtId="0" fontId="0" fillId="0" borderId="0" xfId="0" applyNumberFormat="1" applyFont="1">
      <alignment vertical="center"/>
    </xf>
    <xf numFmtId="0" fontId="9" fillId="0" borderId="0" xfId="0" applyNumberFormat="1" applyFont="1" applyAlignment="1">
      <alignment horizontal="center" vertical="center"/>
    </xf>
    <xf numFmtId="0" fontId="9" fillId="5" borderId="21" xfId="0" applyNumberFormat="1" applyFont="1" applyFill="1" applyBorder="1" applyAlignment="1">
      <alignment horizontal="right" vertical="center"/>
    </xf>
    <xf numFmtId="0" fontId="9" fillId="0" borderId="0" xfId="0" applyNumberFormat="1" applyFont="1" applyAlignment="1">
      <alignment horizontal="right" vertical="center"/>
    </xf>
    <xf numFmtId="0" fontId="10" fillId="0" borderId="0" xfId="0" applyNumberFormat="1" applyFont="1" applyAlignment="1">
      <alignment horizontal="left" vertical="center"/>
    </xf>
    <xf numFmtId="0" fontId="9" fillId="0" borderId="0" xfId="0" applyNumberFormat="1" applyFont="1" applyAlignment="1">
      <alignment horizontal="left" vertical="center"/>
    </xf>
    <xf numFmtId="0" fontId="10" fillId="0" borderId="0" xfId="0" applyNumberFormat="1" applyFont="1" applyAlignment="1">
      <alignment horizontal="center" vertical="center"/>
    </xf>
    <xf numFmtId="0" fontId="11" fillId="0" borderId="0" xfId="0" applyNumberFormat="1" applyFont="1">
      <alignment vertical="center"/>
    </xf>
    <xf numFmtId="0" fontId="0" fillId="0" borderId="0" xfId="0" applyNumberFormat="1" applyFont="1" applyAlignment="1">
      <alignment horizontal="left" vertical="center"/>
    </xf>
    <xf numFmtId="0" fontId="10" fillId="0" borderId="0" xfId="0" applyNumberFormat="1" applyFont="1" applyAlignment="1">
      <alignment horizontal="center" vertical="center"/>
    </xf>
    <xf numFmtId="0" fontId="8" fillId="0" borderId="0" xfId="0" applyNumberFormat="1" applyFont="1">
      <alignment vertical="center"/>
    </xf>
    <xf numFmtId="0" fontId="0" fillId="0" borderId="0" xfId="0" applyNumberFormat="1" applyAlignment="1">
      <alignment horizontal="left" vertical="center"/>
    </xf>
    <xf numFmtId="0" fontId="13" fillId="0" borderId="0" xfId="0" applyNumberFormat="1" applyFont="1">
      <alignment vertical="center"/>
    </xf>
    <xf numFmtId="0" fontId="10" fillId="0" borderId="0" xfId="0" applyNumberFormat="1" applyFont="1" applyAlignment="1">
      <alignment horizontal="left" vertical="center"/>
    </xf>
    <xf numFmtId="0" fontId="8" fillId="0" borderId="0" xfId="0" applyNumberFormat="1" applyFont="1" applyAlignment="1">
      <alignment horizontal="left" vertical="center"/>
    </xf>
    <xf numFmtId="0" fontId="14" fillId="0" borderId="0" xfId="0" applyNumberFormat="1" applyFont="1" applyAlignment="1">
      <alignment horizontal="left" vertical="center"/>
    </xf>
    <xf numFmtId="0" fontId="9" fillId="0" borderId="0" xfId="0" applyNumberFormat="1" applyFont="1">
      <alignment vertical="center"/>
    </xf>
    <xf numFmtId="0" fontId="9" fillId="0" borderId="22" xfId="0" applyNumberFormat="1" applyFont="1" applyBorder="1" applyAlignment="1">
      <alignment horizontal="center" vertical="center"/>
    </xf>
    <xf numFmtId="0" fontId="12" fillId="0" borderId="4" xfId="0" applyNumberFormat="1" applyFont="1" applyBorder="1" applyAlignment="1">
      <alignment horizontal="center" vertical="center"/>
    </xf>
    <xf numFmtId="0" fontId="15" fillId="0" borderId="22" xfId="0" applyNumberFormat="1" applyFont="1" applyBorder="1" applyAlignment="1">
      <alignment horizontal="left" vertical="center"/>
    </xf>
    <xf numFmtId="0" fontId="16" fillId="0" borderId="0" xfId="0" applyNumberFormat="1" applyFont="1" applyAlignment="1">
      <alignment horizontal="left" vertical="center"/>
    </xf>
    <xf numFmtId="0" fontId="6" fillId="0" borderId="0" xfId="0" applyNumberFormat="1" applyFont="1" applyAlignment="1">
      <alignment horizontal="left" vertical="center"/>
    </xf>
    <xf numFmtId="0" fontId="15" fillId="0" borderId="0" xfId="0" applyNumberFormat="1" applyFont="1">
      <alignment vertical="center"/>
    </xf>
    <xf numFmtId="0" fontId="9" fillId="0" borderId="0" xfId="0" applyNumberFormat="1" applyFont="1" applyFill="1" applyBorder="1" applyAlignment="1">
      <alignment horizontal="left" vertical="center"/>
    </xf>
    <xf numFmtId="0" fontId="17" fillId="0" borderId="0" xfId="0" applyNumberFormat="1" applyFont="1" applyAlignment="1">
      <alignment horizontal="center" vertical="center" wrapText="1"/>
    </xf>
    <xf numFmtId="0" fontId="17" fillId="0" borderId="0" xfId="0" applyNumberFormat="1" applyFont="1" applyAlignment="1">
      <alignment horizontal="left" vertical="center" wrapText="1"/>
    </xf>
    <xf numFmtId="0" fontId="18" fillId="0" borderId="0" xfId="0" applyNumberFormat="1" applyFont="1" applyAlignment="1">
      <alignment horizontal="left" vertical="center" wrapText="1"/>
    </xf>
    <xf numFmtId="0" fontId="18" fillId="0" borderId="0" xfId="0" applyNumberFormat="1" applyFont="1" applyAlignment="1">
      <alignment horizontal="center" vertical="center" wrapText="1"/>
    </xf>
    <xf numFmtId="0" fontId="0" fillId="0" borderId="0" xfId="0" applyNumberFormat="1" applyFont="1">
      <alignment vertical="center"/>
    </xf>
    <xf numFmtId="0" fontId="0" fillId="0" borderId="0" xfId="0" applyNumberFormat="1" applyFont="1" applyAlignment="1">
      <alignment horizontal="left" vertical="center"/>
    </xf>
    <xf numFmtId="0" fontId="10" fillId="0" borderId="0" xfId="0" applyNumberFormat="1" applyFont="1" applyBorder="1" applyAlignment="1">
      <alignment horizontal="left" vertical="center"/>
    </xf>
    <xf numFmtId="0" fontId="9" fillId="0" borderId="0" xfId="0" applyNumberFormat="1" applyFont="1" applyBorder="1" applyAlignment="1">
      <alignment horizontal="left" vertical="center"/>
    </xf>
    <xf numFmtId="0" fontId="12" fillId="0" borderId="0" xfId="0" applyNumberFormat="1" applyFont="1" applyBorder="1" applyAlignment="1">
      <alignment horizontal="left" vertical="center"/>
    </xf>
    <xf numFmtId="0" fontId="9" fillId="0" borderId="23" xfId="0" applyNumberFormat="1" applyFont="1" applyBorder="1" applyAlignment="1">
      <alignment horizontal="center" vertical="center"/>
    </xf>
    <xf numFmtId="0" fontId="19" fillId="0" borderId="1" xfId="0" applyNumberFormat="1" applyFont="1" applyBorder="1">
      <alignment vertical="center"/>
    </xf>
    <xf numFmtId="0" fontId="0" fillId="0" borderId="0" xfId="0" applyNumberFormat="1" applyBorder="1">
      <alignment vertical="center"/>
    </xf>
    <xf numFmtId="0" fontId="9" fillId="0" borderId="0" xfId="0" applyNumberFormat="1" applyFont="1" applyBorder="1" applyAlignment="1">
      <alignment horizontal="center" vertical="center"/>
    </xf>
    <xf numFmtId="0" fontId="0" fillId="0" borderId="0" xfId="0" applyNumberFormat="1" applyFill="1" applyBorder="1">
      <alignment vertical="center"/>
    </xf>
    <xf numFmtId="0" fontId="9" fillId="0" borderId="0" xfId="0" applyNumberFormat="1" applyFont="1" applyFill="1" applyBorder="1" applyAlignment="1">
      <alignment horizontal="center" vertical="center"/>
    </xf>
    <xf numFmtId="0" fontId="9" fillId="0" borderId="0" xfId="0" applyNumberFormat="1" applyFont="1" applyFill="1" applyBorder="1" applyAlignment="1">
      <alignment horizontal="right" vertical="center"/>
    </xf>
    <xf numFmtId="0" fontId="20" fillId="0" borderId="0" xfId="0" applyNumberFormat="1" applyFont="1">
      <alignment vertical="center"/>
    </xf>
    <xf numFmtId="0" fontId="0" fillId="0" borderId="0" xfId="0" applyNumberFormat="1" applyAlignment="1">
      <alignment vertical="center"/>
    </xf>
    <xf numFmtId="0" fontId="21" fillId="0" borderId="0" xfId="0" applyNumberFormat="1" applyFont="1">
      <alignment vertical="center"/>
    </xf>
    <xf numFmtId="0" fontId="12" fillId="0" borderId="0" xfId="0" applyNumberFormat="1" applyFont="1" applyBorder="1" applyAlignment="1">
      <alignment horizontal="center" vertical="center"/>
    </xf>
    <xf numFmtId="0" fontId="9" fillId="5" borderId="14" xfId="0" applyNumberFormat="1" applyFont="1" applyFill="1" applyBorder="1" applyAlignment="1" applyProtection="1">
      <alignment horizontal="right" vertical="center"/>
    </xf>
    <xf numFmtId="0" fontId="9" fillId="5" borderId="15" xfId="0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Alignment="1">
      <alignment vertical="center"/>
    </xf>
    <xf numFmtId="0" fontId="9" fillId="0" borderId="4" xfId="0" applyNumberFormat="1" applyFont="1" applyBorder="1" applyAlignment="1">
      <alignment horizontal="center" vertical="center"/>
    </xf>
    <xf numFmtId="0" fontId="9" fillId="0" borderId="11" xfId="0" applyNumberFormat="1" applyFont="1" applyBorder="1" applyAlignment="1">
      <alignment horizontal="center" vertical="center"/>
    </xf>
    <xf numFmtId="0" fontId="9" fillId="0" borderId="12" xfId="0" applyNumberFormat="1" applyFont="1" applyBorder="1" applyAlignment="1">
      <alignment horizontal="center" vertical="center"/>
    </xf>
    <xf numFmtId="0" fontId="9" fillId="0" borderId="13" xfId="0" applyNumberFormat="1" applyFont="1" applyBorder="1" applyAlignment="1">
      <alignment horizontal="center" vertical="center"/>
    </xf>
    <xf numFmtId="0" fontId="9" fillId="5" borderId="3" xfId="0" applyNumberFormat="1" applyFont="1" applyFill="1" applyBorder="1" applyAlignment="1">
      <alignment horizontal="right" vertical="center"/>
    </xf>
    <xf numFmtId="0" fontId="9" fillId="5" borderId="15" xfId="0" applyNumberFormat="1" applyFont="1" applyFill="1" applyBorder="1" applyAlignment="1">
      <alignment horizontal="right" vertical="center"/>
    </xf>
    <xf numFmtId="0" fontId="9" fillId="6" borderId="3" xfId="0" applyNumberFormat="1" applyFont="1" applyFill="1" applyBorder="1" applyAlignment="1">
      <alignment horizontal="center" vertical="center"/>
    </xf>
    <xf numFmtId="0" fontId="9" fillId="6" borderId="15" xfId="0" applyNumberFormat="1" applyFont="1" applyFill="1" applyBorder="1" applyAlignment="1">
      <alignment horizontal="center" vertical="center"/>
    </xf>
    <xf numFmtId="0" fontId="9" fillId="0" borderId="8" xfId="0" applyNumberFormat="1" applyFont="1" applyBorder="1" applyAlignment="1">
      <alignment horizontal="center" vertical="center"/>
    </xf>
    <xf numFmtId="0" fontId="9" fillId="0" borderId="3" xfId="0" applyNumberFormat="1" applyFont="1" applyBorder="1" applyAlignment="1">
      <alignment horizontal="center" vertical="center"/>
    </xf>
    <xf numFmtId="0" fontId="9" fillId="0" borderId="9" xfId="0" applyNumberFormat="1" applyFont="1" applyBorder="1" applyAlignment="1">
      <alignment horizontal="center" vertical="center"/>
    </xf>
    <xf numFmtId="0" fontId="9" fillId="0" borderId="15" xfId="0" applyNumberFormat="1" applyFont="1" applyBorder="1" applyAlignment="1">
      <alignment horizontal="center" vertical="center"/>
    </xf>
    <xf numFmtId="0" fontId="10" fillId="0" borderId="0" xfId="0" applyNumberFormat="1" applyFont="1" applyFill="1" applyBorder="1" applyAlignment="1">
      <alignment horizontal="center" vertical="center"/>
    </xf>
    <xf numFmtId="0" fontId="0" fillId="0" borderId="0" xfId="0" applyNumberFormat="1" applyFill="1" applyBorder="1">
      <alignment vertical="center"/>
    </xf>
    <xf numFmtId="0" fontId="0" fillId="0" borderId="0" xfId="0" applyNumberFormat="1" applyFont="1">
      <alignment vertical="center"/>
    </xf>
    <xf numFmtId="0" fontId="0" fillId="0" borderId="0" xfId="0" applyNumberFormat="1" applyFont="1">
      <alignment vertical="center"/>
    </xf>
    <xf numFmtId="0" fontId="22" fillId="0" borderId="24" xfId="0" applyNumberFormat="1" applyFont="1" applyBorder="1">
      <alignment vertical="center"/>
    </xf>
    <xf numFmtId="0" fontId="23" fillId="0" borderId="0" xfId="0" applyNumberFormat="1" applyFont="1" applyBorder="1" applyAlignment="1">
      <alignment horizontal="center" vertical="center"/>
    </xf>
    <xf numFmtId="0" fontId="24" fillId="0" borderId="25" xfId="0" applyNumberFormat="1" applyFont="1" applyBorder="1" applyAlignment="1">
      <alignment horizontal="center" vertical="center"/>
    </xf>
    <xf numFmtId="0" fontId="24" fillId="0" borderId="0" xfId="0" applyNumberFormat="1" applyFont="1" applyBorder="1" applyAlignment="1">
      <alignment horizontal="center" vertical="center"/>
    </xf>
    <xf numFmtId="0" fontId="25" fillId="0" borderId="0" xfId="0" applyNumberFormat="1" applyFont="1" applyBorder="1" applyAlignment="1">
      <alignment horizontal="center" vertical="center"/>
    </xf>
    <xf numFmtId="0" fontId="26" fillId="0" borderId="26" xfId="0" applyNumberFormat="1" applyFont="1" applyBorder="1" applyAlignment="1">
      <alignment horizontal="left" vertical="center"/>
    </xf>
    <xf numFmtId="0" fontId="9" fillId="7" borderId="14" xfId="0" applyNumberFormat="1" applyFont="1" applyFill="1" applyBorder="1" applyAlignment="1">
      <alignment horizontal="center" vertical="center"/>
    </xf>
    <xf numFmtId="0" fontId="9" fillId="4" borderId="5" xfId="0" applyNumberFormat="1" applyFont="1" applyFill="1" applyBorder="1" applyAlignment="1" applyProtection="1">
      <alignment vertical="center"/>
    </xf>
    <xf numFmtId="0" fontId="9" fillId="5" borderId="19" xfId="0" applyNumberFormat="1" applyFont="1" applyFill="1" applyBorder="1" applyAlignment="1" applyProtection="1">
      <alignment horizontal="right" vertical="center"/>
    </xf>
    <xf numFmtId="0" fontId="9" fillId="6" borderId="19" xfId="0" applyNumberFormat="1" applyFont="1" applyFill="1" applyBorder="1" applyAlignment="1" applyProtection="1">
      <alignment horizontal="center" vertical="center"/>
    </xf>
    <xf numFmtId="0" fontId="9" fillId="6" borderId="14" xfId="0" applyNumberFormat="1" applyFont="1" applyFill="1" applyBorder="1" applyAlignment="1" applyProtection="1">
      <alignment horizontal="center" vertical="center"/>
    </xf>
    <xf numFmtId="0" fontId="9" fillId="6" borderId="16" xfId="0" applyNumberFormat="1" applyFont="1" applyFill="1" applyBorder="1" applyAlignment="1" applyProtection="1">
      <alignment horizontal="center" vertical="center"/>
    </xf>
    <xf numFmtId="0" fontId="9" fillId="7" borderId="14" xfId="0" applyNumberFormat="1" applyFont="1" applyFill="1" applyBorder="1" applyAlignment="1">
      <alignment horizontal="center" vertical="center"/>
    </xf>
    <xf numFmtId="0" fontId="9" fillId="7" borderId="19" xfId="0" applyNumberFormat="1" applyFont="1" applyFill="1" applyBorder="1" applyAlignment="1">
      <alignment horizontal="center" vertical="center"/>
    </xf>
    <xf numFmtId="0" fontId="9" fillId="7" borderId="14" xfId="0" applyNumberFormat="1" applyFont="1" applyFill="1" applyBorder="1" applyAlignment="1" applyProtection="1">
      <alignment horizontal="center" vertical="center"/>
    </xf>
    <xf numFmtId="0" fontId="9" fillId="7" borderId="19" xfId="0" applyNumberFormat="1" applyFont="1" applyFill="1" applyBorder="1" applyAlignment="1" applyProtection="1">
      <alignment horizontal="center" vertical="center"/>
    </xf>
    <xf numFmtId="0" fontId="9" fillId="3" borderId="14" xfId="0" applyNumberFormat="1" applyFont="1" applyFill="1" applyBorder="1" applyAlignment="1">
      <alignment horizontal="center" vertical="center"/>
    </xf>
    <xf numFmtId="0" fontId="9" fillId="3" borderId="3" xfId="0" applyNumberFormat="1" applyFont="1" applyFill="1" applyBorder="1" applyAlignment="1">
      <alignment horizontal="center" vertical="center"/>
    </xf>
    <xf numFmtId="0" fontId="9" fillId="3" borderId="15" xfId="0" applyNumberFormat="1" applyFont="1" applyFill="1" applyBorder="1" applyAlignment="1">
      <alignment horizontal="center" vertical="center"/>
    </xf>
    <xf numFmtId="0" fontId="0" fillId="0" borderId="0" xfId="0" applyNumberFormat="1">
      <alignment vertical="center"/>
    </xf>
    <xf numFmtId="0" fontId="9" fillId="0" borderId="4" xfId="0" applyNumberFormat="1" applyFont="1" applyFill="1" applyBorder="1" applyAlignment="1">
      <alignment horizontal="center" vertical="center"/>
    </xf>
    <xf numFmtId="0" fontId="0" fillId="0" borderId="0" xfId="0" applyNumberFormat="1" applyFill="1">
      <alignment vertical="center"/>
    </xf>
    <xf numFmtId="0" fontId="0" fillId="0" borderId="0" xfId="0" applyNumberFormat="1" applyFont="1">
      <alignment vertical="center"/>
    </xf>
    <xf numFmtId="0" fontId="0" fillId="0" borderId="0" xfId="0" applyNumberFormat="1" applyFont="1">
      <alignment vertical="center"/>
    </xf>
    <xf numFmtId="0" fontId="0" fillId="0" borderId="0" xfId="0" applyNumberFormat="1" applyFont="1">
      <alignment vertical="center"/>
    </xf>
    <xf numFmtId="0" fontId="27" fillId="0" borderId="27" xfId="0" applyNumberFormat="1" applyFont="1" applyBorder="1" applyAlignment="1">
      <alignment vertical="center"/>
    </xf>
    <xf numFmtId="0" fontId="27" fillId="0" borderId="28" xfId="0" applyNumberFormat="1" applyFont="1" applyBorder="1" applyAlignment="1">
      <alignment vertical="center"/>
    </xf>
    <xf numFmtId="0" fontId="27" fillId="0" borderId="29" xfId="0" applyNumberFormat="1" applyFont="1" applyBorder="1" applyAlignment="1">
      <alignment vertical="center"/>
    </xf>
    <xf numFmtId="0" fontId="27" fillId="0" borderId="30" xfId="0" applyNumberFormat="1" applyFont="1" applyBorder="1" applyAlignment="1">
      <alignment vertical="center"/>
    </xf>
    <xf numFmtId="0" fontId="27" fillId="0" borderId="24" xfId="0" applyNumberFormat="1" applyFont="1" applyBorder="1" applyAlignment="1">
      <alignment vertical="center"/>
    </xf>
    <xf numFmtId="0" fontId="27" fillId="0" borderId="31" xfId="0" applyNumberFormat="1" applyFont="1" applyBorder="1" applyAlignment="1">
      <alignment vertical="center"/>
    </xf>
    <xf numFmtId="0" fontId="9" fillId="7" borderId="14" xfId="0" applyNumberFormat="1" applyFont="1" applyFill="1" applyBorder="1" applyAlignment="1">
      <alignment horizontal="center" vertical="center"/>
    </xf>
    <xf numFmtId="0" fontId="12" fillId="6" borderId="3" xfId="0" applyNumberFormat="1" applyFont="1" applyFill="1" applyBorder="1" applyAlignment="1">
      <alignment horizontal="center" vertical="center"/>
    </xf>
    <xf numFmtId="0" fontId="9" fillId="0" borderId="22" xfId="0" applyNumberFormat="1" applyFont="1" applyFill="1" applyBorder="1" applyAlignment="1">
      <alignment horizontal="center" vertical="center"/>
    </xf>
    <xf numFmtId="0" fontId="29" fillId="0" borderId="0" xfId="0" applyNumberFormat="1" applyFont="1" applyAlignment="1">
      <alignment horizontal="center" vertical="top"/>
    </xf>
    <xf numFmtId="0" fontId="29" fillId="0" borderId="24" xfId="0" applyNumberFormat="1" applyFont="1" applyBorder="1" applyAlignment="1">
      <alignment horizontal="center" vertical="top"/>
    </xf>
    <xf numFmtId="0" fontId="9" fillId="7" borderId="14" xfId="0" applyNumberFormat="1" applyFont="1" applyFill="1" applyBorder="1" applyAlignment="1">
      <alignment horizontal="center" vertical="center"/>
    </xf>
    <xf numFmtId="0" fontId="28" fillId="4" borderId="32" xfId="0" applyNumberFormat="1" applyFont="1" applyFill="1" applyBorder="1" applyAlignment="1">
      <alignment vertical="center"/>
    </xf>
    <xf numFmtId="0" fontId="28" fillId="0" borderId="33" xfId="0" applyNumberFormat="1" applyFont="1" applyBorder="1" applyAlignment="1">
      <alignment vertical="center"/>
    </xf>
    <xf numFmtId="0" fontId="28" fillId="0" borderId="1" xfId="0" applyNumberFormat="1" applyFont="1" applyBorder="1" applyAlignment="1">
      <alignment vertical="center"/>
    </xf>
    <xf numFmtId="0" fontId="9" fillId="7" borderId="19" xfId="0" applyNumberFormat="1" applyFont="1" applyFill="1" applyBorder="1" applyAlignment="1">
      <alignment horizontal="center" vertical="center"/>
    </xf>
    <xf numFmtId="0" fontId="9" fillId="7" borderId="14" xfId="0" applyNumberFormat="1" applyFont="1" applyFill="1" applyBorder="1" applyAlignment="1" applyProtection="1">
      <alignment horizontal="center" vertical="center"/>
    </xf>
    <xf numFmtId="0" fontId="9" fillId="7" borderId="19" xfId="0" applyNumberFormat="1" applyFont="1" applyFill="1" applyBorder="1" applyAlignment="1" applyProtection="1">
      <alignment horizontal="center" vertical="center"/>
    </xf>
    <xf numFmtId="0" fontId="30" fillId="4" borderId="32" xfId="0" applyNumberFormat="1" applyFont="1" applyFill="1" applyBorder="1" applyAlignment="1">
      <alignment vertical="center"/>
    </xf>
    <xf numFmtId="0" fontId="30" fillId="0" borderId="33" xfId="0" applyNumberFormat="1" applyFont="1" applyBorder="1" applyAlignment="1">
      <alignment vertical="center"/>
    </xf>
    <xf numFmtId="0" fontId="30" fillId="0" borderId="1" xfId="0" applyNumberFormat="1" applyFont="1" applyBorder="1" applyAlignment="1">
      <alignment vertical="center"/>
    </xf>
    <xf numFmtId="0" fontId="27" fillId="0" borderId="30" xfId="0" applyNumberFormat="1" applyFont="1" applyFill="1" applyBorder="1" applyAlignment="1">
      <alignment horizontal="center" vertical="center"/>
    </xf>
    <xf numFmtId="0" fontId="27" fillId="0" borderId="24" xfId="0" applyNumberFormat="1" applyFont="1" applyFill="1" applyBorder="1" applyAlignment="1">
      <alignment horizontal="center" vertical="center"/>
    </xf>
    <xf numFmtId="0" fontId="27" fillId="0" borderId="31" xfId="0" applyNumberFormat="1" applyFont="1" applyFill="1" applyBorder="1" applyAlignment="1">
      <alignment horizontal="center" vertical="center"/>
    </xf>
    <xf numFmtId="0" fontId="27" fillId="0" borderId="27" xfId="0" applyNumberFormat="1" applyFont="1" applyFill="1" applyBorder="1" applyAlignment="1">
      <alignment horizontal="center" vertical="center"/>
    </xf>
    <xf numFmtId="0" fontId="27" fillId="0" borderId="28" xfId="0" applyNumberFormat="1" applyFont="1" applyFill="1" applyBorder="1" applyAlignment="1">
      <alignment horizontal="center" vertical="center"/>
    </xf>
    <xf numFmtId="0" fontId="27" fillId="0" borderId="29" xfId="0" applyNumberFormat="1" applyFont="1" applyFill="1" applyBorder="1" applyAlignment="1">
      <alignment horizontal="center" vertical="center"/>
    </xf>
    <xf numFmtId="0" fontId="27" fillId="0" borderId="2" xfId="0" applyNumberFormat="1" applyFont="1" applyFill="1" applyBorder="1" applyAlignment="1">
      <alignment horizontal="center" vertical="center"/>
    </xf>
    <xf numFmtId="0" fontId="20" fillId="0" borderId="2" xfId="0" applyNumberFormat="1" applyFont="1" applyBorder="1" applyAlignment="1">
      <alignment horizontal="center" vertical="center"/>
    </xf>
    <xf numFmtId="0" fontId="20" fillId="0" borderId="2" xfId="0" applyNumberFormat="1" applyFont="1" applyFill="1" applyBorder="1" applyAlignment="1">
      <alignment horizontal="center" vertical="center"/>
    </xf>
    <xf numFmtId="0" fontId="33" fillId="0" borderId="2" xfId="0" applyNumberFormat="1" applyFont="1" applyFill="1" applyBorder="1" applyAlignment="1">
      <alignment horizontal="center" vertical="center"/>
    </xf>
    <xf numFmtId="0" fontId="32" fillId="0" borderId="30" xfId="0" applyNumberFormat="1" applyFont="1" applyFill="1" applyBorder="1" applyAlignment="1">
      <alignment horizontal="center" vertical="center"/>
    </xf>
    <xf numFmtId="0" fontId="32" fillId="0" borderId="24" xfId="0" applyNumberFormat="1" applyFont="1" applyFill="1" applyBorder="1" applyAlignment="1">
      <alignment horizontal="center" vertical="center"/>
    </xf>
    <xf numFmtId="0" fontId="32" fillId="0" borderId="31" xfId="0" applyNumberFormat="1" applyFont="1" applyFill="1" applyBorder="1" applyAlignment="1">
      <alignment horizontal="center" vertical="center"/>
    </xf>
    <xf numFmtId="0" fontId="31" fillId="0" borderId="30" xfId="0" applyNumberFormat="1" applyFont="1" applyFill="1" applyBorder="1" applyAlignment="1">
      <alignment horizontal="center" vertical="center"/>
    </xf>
    <xf numFmtId="0" fontId="31" fillId="0" borderId="24" xfId="0" applyNumberFormat="1" applyFont="1" applyFill="1" applyBorder="1" applyAlignment="1">
      <alignment horizontal="center" vertical="center"/>
    </xf>
    <xf numFmtId="0" fontId="31" fillId="0" borderId="31" xfId="0" applyNumberFormat="1" applyFont="1" applyFill="1" applyBorder="1" applyAlignment="1">
      <alignment horizontal="center" vertical="center"/>
    </xf>
    <xf numFmtId="0" fontId="33" fillId="0" borderId="2" xfId="0" applyNumberFormat="1" applyFont="1" applyBorder="1" applyAlignment="1">
      <alignment horizontal="center" vertical="center"/>
    </xf>
    <xf numFmtId="0" fontId="33" fillId="0" borderId="1" xfId="0" applyNumberFormat="1" applyFont="1" applyFill="1" applyBorder="1" applyAlignment="1">
      <alignment horizontal="center" vertical="center"/>
    </xf>
    <xf numFmtId="0" fontId="36" fillId="0" borderId="2" xfId="0" applyNumberFormat="1" applyFont="1" applyFill="1" applyBorder="1" applyAlignment="1">
      <alignment horizontal="center" vertical="center"/>
    </xf>
    <xf numFmtId="0" fontId="27" fillId="0" borderId="30" xfId="0" applyNumberFormat="1" applyFont="1" applyBorder="1" applyAlignment="1">
      <alignment horizontal="center" vertical="center"/>
    </xf>
    <xf numFmtId="0" fontId="27" fillId="0" borderId="24" xfId="0" applyNumberFormat="1" applyFont="1" applyBorder="1" applyAlignment="1">
      <alignment horizontal="center" vertical="center"/>
    </xf>
    <xf numFmtId="0" fontId="27" fillId="0" borderId="31" xfId="0" applyNumberFormat="1" applyFont="1" applyBorder="1" applyAlignment="1">
      <alignment horizontal="center" vertical="center"/>
    </xf>
    <xf numFmtId="0" fontId="27" fillId="0" borderId="27" xfId="0" applyNumberFormat="1" applyFont="1" applyBorder="1" applyAlignment="1">
      <alignment horizontal="center" vertical="center"/>
    </xf>
    <xf numFmtId="0" fontId="27" fillId="0" borderId="28" xfId="0" applyNumberFormat="1" applyFont="1" applyBorder="1" applyAlignment="1">
      <alignment horizontal="center" vertical="center"/>
    </xf>
    <xf numFmtId="0" fontId="27" fillId="0" borderId="29" xfId="0" applyNumberFormat="1" applyFont="1" applyBorder="1" applyAlignment="1">
      <alignment horizontal="center" vertical="center"/>
    </xf>
    <xf numFmtId="0" fontId="33" fillId="0" borderId="35" xfId="0" applyNumberFormat="1" applyFont="1" applyBorder="1" applyAlignment="1">
      <alignment horizontal="center" vertical="center"/>
    </xf>
    <xf numFmtId="0" fontId="32" fillId="0" borderId="27" xfId="0" applyNumberFormat="1" applyFont="1" applyBorder="1" applyAlignment="1">
      <alignment horizontal="center" vertical="center"/>
    </xf>
    <xf numFmtId="0" fontId="32" fillId="0" borderId="28" xfId="0" applyNumberFormat="1" applyFont="1" applyBorder="1" applyAlignment="1">
      <alignment horizontal="center" vertical="center"/>
    </xf>
    <xf numFmtId="0" fontId="32" fillId="0" borderId="29" xfId="0" applyNumberFormat="1" applyFont="1" applyBorder="1" applyAlignment="1">
      <alignment horizontal="center" vertical="center"/>
    </xf>
    <xf numFmtId="0" fontId="36" fillId="0" borderId="2" xfId="0" applyNumberFormat="1" applyFont="1" applyBorder="1" applyAlignment="1">
      <alignment horizontal="center" vertical="center"/>
    </xf>
    <xf numFmtId="0" fontId="33" fillId="0" borderId="27" xfId="0" applyNumberFormat="1" applyFont="1" applyBorder="1" applyAlignment="1">
      <alignment horizontal="center" vertical="center"/>
    </xf>
    <xf numFmtId="0" fontId="33" fillId="0" borderId="28" xfId="0" applyNumberFormat="1" applyFont="1" applyBorder="1" applyAlignment="1">
      <alignment horizontal="center" vertical="center"/>
    </xf>
    <xf numFmtId="0" fontId="33" fillId="0" borderId="29" xfId="0" applyNumberFormat="1" applyFont="1" applyBorder="1" applyAlignment="1">
      <alignment horizontal="center" vertical="center"/>
    </xf>
    <xf numFmtId="0" fontId="33" fillId="0" borderId="30" xfId="0" applyNumberFormat="1" applyFont="1" applyBorder="1" applyAlignment="1">
      <alignment horizontal="center" vertical="center"/>
    </xf>
    <xf numFmtId="0" fontId="33" fillId="0" borderId="24" xfId="0" applyNumberFormat="1" applyFont="1" applyBorder="1" applyAlignment="1">
      <alignment horizontal="center" vertical="center"/>
    </xf>
    <xf numFmtId="0" fontId="33" fillId="0" borderId="31" xfId="0" applyNumberFormat="1" applyFont="1" applyBorder="1" applyAlignment="1">
      <alignment horizontal="center" vertical="center"/>
    </xf>
    <xf numFmtId="14" fontId="20" fillId="0" borderId="2" xfId="0" applyNumberFormat="1" applyFont="1" applyBorder="1" applyAlignment="1">
      <alignment horizontal="center" vertical="center"/>
    </xf>
    <xf numFmtId="0" fontId="27" fillId="0" borderId="2" xfId="0" applyNumberFormat="1" applyFont="1" applyBorder="1" applyAlignment="1">
      <alignment horizontal="center" vertical="center"/>
    </xf>
    <xf numFmtId="0" fontId="33" fillId="0" borderId="32" xfId="0" applyNumberFormat="1" applyFont="1" applyBorder="1" applyAlignment="1">
      <alignment horizontal="center" vertical="center" wrapText="1"/>
    </xf>
    <xf numFmtId="0" fontId="33" fillId="0" borderId="33" xfId="0" applyNumberFormat="1" applyFont="1" applyBorder="1" applyAlignment="1">
      <alignment horizontal="center" vertical="center"/>
    </xf>
    <xf numFmtId="0" fontId="33" fillId="0" borderId="1" xfId="0" applyNumberFormat="1" applyFont="1" applyBorder="1" applyAlignment="1">
      <alignment horizontal="center" vertical="center"/>
    </xf>
    <xf numFmtId="0" fontId="35" fillId="0" borderId="32" xfId="0" quotePrefix="1" applyNumberFormat="1" applyFont="1" applyBorder="1" applyAlignment="1">
      <alignment horizontal="left" vertical="center"/>
    </xf>
    <xf numFmtId="0" fontId="35" fillId="0" borderId="33" xfId="0" applyNumberFormat="1" applyFont="1" applyBorder="1" applyAlignment="1">
      <alignment horizontal="left" vertical="center"/>
    </xf>
    <xf numFmtId="0" fontId="35" fillId="0" borderId="1" xfId="0" applyNumberFormat="1" applyFont="1" applyBorder="1" applyAlignment="1">
      <alignment horizontal="left" vertical="center"/>
    </xf>
    <xf numFmtId="0" fontId="32" fillId="0" borderId="30" xfId="0" applyNumberFormat="1" applyFont="1" applyBorder="1" applyAlignment="1">
      <alignment horizontal="center" vertical="center"/>
    </xf>
    <xf numFmtId="0" fontId="32" fillId="0" borderId="24" xfId="0" applyNumberFormat="1" applyFont="1" applyBorder="1" applyAlignment="1">
      <alignment horizontal="center" vertical="center"/>
    </xf>
    <xf numFmtId="0" fontId="32" fillId="0" borderId="31" xfId="0" applyNumberFormat="1" applyFont="1" applyBorder="1" applyAlignment="1">
      <alignment horizontal="center" vertical="center"/>
    </xf>
    <xf numFmtId="0" fontId="33" fillId="0" borderId="32" xfId="0" applyNumberFormat="1" applyFont="1" applyFill="1" applyBorder="1" applyAlignment="1">
      <alignment horizontal="center" vertical="center"/>
    </xf>
    <xf numFmtId="0" fontId="33" fillId="0" borderId="33" xfId="0" applyNumberFormat="1" applyFont="1" applyFill="1" applyBorder="1" applyAlignment="1">
      <alignment horizontal="center" vertical="center"/>
    </xf>
    <xf numFmtId="0" fontId="33" fillId="0" borderId="34" xfId="0" applyNumberFormat="1" applyFont="1" applyBorder="1" applyAlignment="1">
      <alignment horizontal="center" vertical="center"/>
    </xf>
    <xf numFmtId="0" fontId="20" fillId="0" borderId="32" xfId="0" applyNumberFormat="1" applyFont="1" applyBorder="1" applyAlignment="1">
      <alignment horizontal="center" vertical="center"/>
    </xf>
    <xf numFmtId="0" fontId="20" fillId="0" borderId="33" xfId="0" applyNumberFormat="1" applyFont="1" applyBorder="1" applyAlignment="1">
      <alignment horizontal="center" vertical="center"/>
    </xf>
    <xf numFmtId="0" fontId="20" fillId="0" borderId="1" xfId="0" applyNumberFormat="1" applyFont="1" applyBorder="1" applyAlignment="1">
      <alignment horizontal="center" vertical="center"/>
    </xf>
    <xf numFmtId="0" fontId="33" fillId="0" borderId="32" xfId="0" applyNumberFormat="1" applyFont="1" applyBorder="1" applyAlignment="1">
      <alignment horizontal="center" vertical="center"/>
    </xf>
    <xf numFmtId="0" fontId="31" fillId="0" borderId="27" xfId="0" applyNumberFormat="1" applyFont="1" applyFill="1" applyBorder="1" applyAlignment="1">
      <alignment horizontal="center" vertical="center"/>
    </xf>
    <xf numFmtId="0" fontId="31" fillId="0" borderId="28" xfId="0" applyNumberFormat="1" applyFont="1" applyFill="1" applyBorder="1" applyAlignment="1">
      <alignment horizontal="center" vertical="center"/>
    </xf>
    <xf numFmtId="0" fontId="31" fillId="0" borderId="29" xfId="0" applyNumberFormat="1" applyFont="1" applyFill="1" applyBorder="1" applyAlignment="1">
      <alignment horizontal="center" vertical="center"/>
    </xf>
    <xf numFmtId="0" fontId="32" fillId="0" borderId="27" xfId="0" applyNumberFormat="1" applyFont="1" applyFill="1" applyBorder="1" applyAlignment="1">
      <alignment horizontal="center" vertical="center"/>
    </xf>
    <xf numFmtId="0" fontId="32" fillId="0" borderId="28" xfId="0" applyNumberFormat="1" applyFont="1" applyFill="1" applyBorder="1" applyAlignment="1">
      <alignment horizontal="center" vertical="center"/>
    </xf>
    <xf numFmtId="0" fontId="32" fillId="0" borderId="29" xfId="0" applyNumberFormat="1" applyFont="1" applyFill="1" applyBorder="1" applyAlignment="1">
      <alignment horizontal="center" vertical="center"/>
    </xf>
    <xf numFmtId="0" fontId="36" fillId="0" borderId="32" xfId="0" applyNumberFormat="1" applyFont="1" applyFill="1" applyBorder="1" applyAlignment="1">
      <alignment horizontal="center" vertical="center"/>
    </xf>
    <xf numFmtId="0" fontId="36" fillId="0" borderId="33" xfId="0" applyNumberFormat="1" applyFont="1" applyFill="1" applyBorder="1" applyAlignment="1">
      <alignment horizontal="center" vertical="center"/>
    </xf>
    <xf numFmtId="0" fontId="36" fillId="0" borderId="1" xfId="0" applyNumberFormat="1" applyFont="1" applyFill="1" applyBorder="1" applyAlignment="1">
      <alignment horizontal="center" vertical="center"/>
    </xf>
    <xf numFmtId="0" fontId="35" fillId="0" borderId="32" xfId="0" quotePrefix="1" applyNumberFormat="1" applyFont="1" applyBorder="1" applyAlignment="1">
      <alignment horizontal="left" vertical="center" wrapText="1"/>
    </xf>
    <xf numFmtId="0" fontId="35" fillId="0" borderId="33" xfId="0" quotePrefix="1" applyNumberFormat="1" applyFont="1" applyBorder="1" applyAlignment="1">
      <alignment horizontal="left" vertical="center" wrapText="1"/>
    </xf>
    <xf numFmtId="0" fontId="35" fillId="0" borderId="1" xfId="0" quotePrefix="1" applyNumberFormat="1" applyFont="1" applyBorder="1" applyAlignment="1">
      <alignment horizontal="left" vertical="center" wrapText="1"/>
    </xf>
    <xf numFmtId="0" fontId="31" fillId="0" borderId="27" xfId="0" applyNumberFormat="1" applyFont="1" applyBorder="1" applyAlignment="1">
      <alignment horizontal="center" vertical="center"/>
    </xf>
    <xf numFmtId="0" fontId="31" fillId="0" borderId="28" xfId="0" applyNumberFormat="1" applyFont="1" applyBorder="1" applyAlignment="1">
      <alignment horizontal="center" vertical="center"/>
    </xf>
    <xf numFmtId="0" fontId="31" fillId="0" borderId="29" xfId="0" applyNumberFormat="1" applyFont="1" applyBorder="1" applyAlignment="1">
      <alignment horizontal="center" vertical="center"/>
    </xf>
    <xf numFmtId="0" fontId="31" fillId="0" borderId="30" xfId="0" applyNumberFormat="1" applyFont="1" applyBorder="1" applyAlignment="1">
      <alignment horizontal="center" vertical="center"/>
    </xf>
    <xf numFmtId="0" fontId="31" fillId="0" borderId="24" xfId="0" applyNumberFormat="1" applyFont="1" applyBorder="1" applyAlignment="1">
      <alignment horizontal="center" vertical="center"/>
    </xf>
    <xf numFmtId="0" fontId="31" fillId="0" borderId="31" xfId="0" applyNumberFormat="1" applyFont="1" applyBorder="1" applyAlignment="1">
      <alignment horizontal="center" vertical="center"/>
    </xf>
    <xf numFmtId="0" fontId="27" fillId="0" borderId="32" xfId="0" applyNumberFormat="1" applyFont="1" applyFill="1" applyBorder="1" applyAlignment="1">
      <alignment horizontal="center" vertical="center"/>
    </xf>
    <xf numFmtId="0" fontId="27" fillId="0" borderId="33" xfId="0" applyNumberFormat="1" applyFont="1" applyFill="1" applyBorder="1" applyAlignment="1">
      <alignment horizontal="center" vertical="center"/>
    </xf>
    <xf numFmtId="0" fontId="27" fillId="0" borderId="1" xfId="0" applyNumberFormat="1" applyFont="1" applyFill="1" applyBorder="1" applyAlignment="1">
      <alignment horizontal="center" vertical="center"/>
    </xf>
    <xf numFmtId="0" fontId="32" fillId="0" borderId="2" xfId="0" applyNumberFormat="1" applyFont="1" applyBorder="1" applyAlignment="1">
      <alignment horizontal="center" vertical="center"/>
    </xf>
    <xf numFmtId="0" fontId="34" fillId="0" borderId="2" xfId="0" applyNumberFormat="1" applyFont="1" applyBorder="1" applyAlignment="1">
      <alignment horizontal="center" vertical="center"/>
    </xf>
    <xf numFmtId="0" fontId="32" fillId="0" borderId="27" xfId="0" applyNumberFormat="1" applyFont="1" applyFill="1" applyBorder="1" applyAlignment="1">
      <alignment horizontal="center" vertical="center" wrapText="1"/>
    </xf>
    <xf numFmtId="0" fontId="32" fillId="0" borderId="28" xfId="0" applyNumberFormat="1" applyFont="1" applyFill="1" applyBorder="1" applyAlignment="1">
      <alignment horizontal="center" vertical="center" wrapText="1"/>
    </xf>
    <xf numFmtId="0" fontId="32" fillId="0" borderId="29" xfId="0" applyNumberFormat="1" applyFont="1" applyFill="1" applyBorder="1" applyAlignment="1">
      <alignment horizontal="center" vertical="center" wrapText="1"/>
    </xf>
    <xf numFmtId="0" fontId="32" fillId="0" borderId="30" xfId="0" applyNumberFormat="1" applyFont="1" applyFill="1" applyBorder="1" applyAlignment="1">
      <alignment horizontal="center" vertical="center" wrapText="1"/>
    </xf>
    <xf numFmtId="0" fontId="32" fillId="0" borderId="24" xfId="0" applyNumberFormat="1" applyFont="1" applyFill="1" applyBorder="1" applyAlignment="1">
      <alignment horizontal="center" vertical="center" wrapText="1"/>
    </xf>
    <xf numFmtId="0" fontId="32" fillId="0" borderId="31" xfId="0" applyNumberFormat="1" applyFont="1" applyFill="1" applyBorder="1" applyAlignment="1">
      <alignment horizontal="center" vertical="center" wrapText="1"/>
    </xf>
    <xf numFmtId="0" fontId="33" fillId="0" borderId="27" xfId="0" applyNumberFormat="1" applyFont="1" applyFill="1" applyBorder="1" applyAlignment="1">
      <alignment horizontal="center" vertical="center"/>
    </xf>
    <xf numFmtId="0" fontId="33" fillId="0" borderId="28" xfId="0" applyNumberFormat="1" applyFont="1" applyFill="1" applyBorder="1" applyAlignment="1">
      <alignment horizontal="center" vertical="center"/>
    </xf>
    <xf numFmtId="0" fontId="33" fillId="0" borderId="29" xfId="0" applyNumberFormat="1" applyFont="1" applyFill="1" applyBorder="1" applyAlignment="1">
      <alignment horizontal="center" vertical="center"/>
    </xf>
    <xf numFmtId="0" fontId="33" fillId="0" borderId="30" xfId="0" applyNumberFormat="1" applyFont="1" applyFill="1" applyBorder="1" applyAlignment="1">
      <alignment horizontal="center" vertical="center"/>
    </xf>
    <xf numFmtId="0" fontId="33" fillId="0" borderId="24" xfId="0" applyNumberFormat="1" applyFont="1" applyFill="1" applyBorder="1" applyAlignment="1">
      <alignment horizontal="center" vertical="center"/>
    </xf>
    <xf numFmtId="0" fontId="33" fillId="0" borderId="31" xfId="0" applyNumberFormat="1" applyFont="1" applyFill="1" applyBorder="1" applyAlignment="1">
      <alignment horizontal="center" vertical="center"/>
    </xf>
    <xf numFmtId="0" fontId="24" fillId="0" borderId="25" xfId="0" applyNumberFormat="1" applyFont="1" applyBorder="1" applyAlignment="1">
      <alignment horizontal="center" vertical="center"/>
    </xf>
    <xf numFmtId="0" fontId="24" fillId="0" borderId="0" xfId="0" applyNumberFormat="1" applyFont="1" applyBorder="1" applyAlignment="1">
      <alignment horizontal="center" vertical="center"/>
    </xf>
    <xf numFmtId="0" fontId="24" fillId="0" borderId="30" xfId="0" applyNumberFormat="1" applyFont="1" applyBorder="1" applyAlignment="1">
      <alignment horizontal="center" vertical="center"/>
    </xf>
    <xf numFmtId="0" fontId="24" fillId="0" borderId="24" xfId="0" applyNumberFormat="1" applyFont="1" applyBorder="1" applyAlignment="1">
      <alignment horizontal="center" vertical="center"/>
    </xf>
    <xf numFmtId="0" fontId="24" fillId="0" borderId="25" xfId="0" applyNumberFormat="1" applyFont="1" applyBorder="1" applyAlignment="1">
      <alignment horizontal="center" vertical="center" wrapText="1"/>
    </xf>
    <xf numFmtId="0" fontId="25" fillId="0" borderId="0" xfId="0" applyNumberFormat="1" applyFont="1" applyBorder="1" applyAlignment="1">
      <alignment horizontal="center" vertical="center"/>
    </xf>
    <xf numFmtId="0" fontId="26" fillId="0" borderId="26" xfId="0" applyNumberFormat="1" applyFont="1" applyBorder="1" applyAlignment="1">
      <alignment horizontal="left" vertical="center" wrapText="1"/>
    </xf>
    <xf numFmtId="0" fontId="26" fillId="0" borderId="26" xfId="0" applyNumberFormat="1" applyFont="1" applyBorder="1" applyAlignment="1">
      <alignment horizontal="left" vertical="center"/>
    </xf>
    <xf numFmtId="0" fontId="26" fillId="0" borderId="31" xfId="0" applyNumberFormat="1" applyFont="1" applyBorder="1" applyAlignment="1">
      <alignment horizontal="left" vertical="center"/>
    </xf>
    <xf numFmtId="0" fontId="25" fillId="0" borderId="24" xfId="0" applyNumberFormat="1" applyFont="1" applyBorder="1" applyAlignment="1">
      <alignment horizontal="center" vertical="center"/>
    </xf>
    <xf numFmtId="0" fontId="37" fillId="0" borderId="30" xfId="0" applyNumberFormat="1" applyFont="1" applyBorder="1" applyAlignment="1">
      <alignment horizontal="center" vertical="center"/>
    </xf>
    <xf numFmtId="0" fontId="37" fillId="0" borderId="24" xfId="0" applyNumberFormat="1" applyFont="1" applyBorder="1" applyAlignment="1">
      <alignment horizontal="center" vertical="center"/>
    </xf>
    <xf numFmtId="178" fontId="37" fillId="0" borderId="30" xfId="0" applyNumberFormat="1" applyFont="1" applyBorder="1" applyAlignment="1">
      <alignment horizontal="center" vertical="center"/>
    </xf>
    <xf numFmtId="178" fontId="37" fillId="0" borderId="24" xfId="0" applyNumberFormat="1" applyFont="1" applyBorder="1" applyAlignment="1">
      <alignment horizontal="center" vertical="center"/>
    </xf>
    <xf numFmtId="178" fontId="37" fillId="0" borderId="31" xfId="0" applyNumberFormat="1" applyFont="1" applyBorder="1" applyAlignment="1">
      <alignment horizontal="center" vertical="center"/>
    </xf>
    <xf numFmtId="178" fontId="37" fillId="0" borderId="30" xfId="0" quotePrefix="1" applyNumberFormat="1" applyFont="1" applyBorder="1" applyAlignment="1">
      <alignment horizontal="center" vertical="center"/>
    </xf>
    <xf numFmtId="0" fontId="37" fillId="0" borderId="31" xfId="0" applyNumberFormat="1" applyFont="1" applyBorder="1" applyAlignment="1">
      <alignment horizontal="center" vertical="center"/>
    </xf>
    <xf numFmtId="0" fontId="25" fillId="0" borderId="30" xfId="0" applyNumberFormat="1" applyFont="1" applyBorder="1" applyAlignment="1">
      <alignment horizontal="center" vertical="center"/>
    </xf>
    <xf numFmtId="0" fontId="24" fillId="0" borderId="30" xfId="0" applyNumberFormat="1" applyFont="1" applyBorder="1" applyAlignment="1">
      <alignment horizontal="center" vertical="center" wrapText="1"/>
    </xf>
    <xf numFmtId="177" fontId="3" fillId="0" borderId="2" xfId="0" applyNumberFormat="1" applyFont="1" applyBorder="1" applyAlignment="1">
      <alignment horizontal="center" vertical="center"/>
    </xf>
    <xf numFmtId="176" fontId="3" fillId="0" borderId="2" xfId="0" applyNumberFormat="1" applyFont="1" applyBorder="1" applyAlignment="1">
      <alignment horizontal="center" vertical="center"/>
    </xf>
    <xf numFmtId="0" fontId="5" fillId="0" borderId="2" xfId="0" applyNumberFormat="1" applyFont="1" applyBorder="1" applyAlignment="1">
      <alignment horizontal="center" vertical="center" wrapText="1"/>
    </xf>
    <xf numFmtId="0" fontId="3" fillId="3" borderId="2" xfId="0" applyNumberFormat="1" applyFont="1" applyFill="1" applyBorder="1" applyAlignment="1">
      <alignment horizontal="center" vertical="center"/>
    </xf>
    <xf numFmtId="0" fontId="5" fillId="0" borderId="2" xfId="0" applyNumberFormat="1" applyFont="1" applyBorder="1" applyAlignment="1">
      <alignment horizontal="center" vertical="center"/>
    </xf>
    <xf numFmtId="177" fontId="5" fillId="0" borderId="2" xfId="0" applyNumberFormat="1" applyFont="1" applyBorder="1" applyAlignment="1">
      <alignment horizontal="center" vertical="center"/>
    </xf>
    <xf numFmtId="0" fontId="5" fillId="0" borderId="34" xfId="0" applyNumberFormat="1" applyFont="1" applyBorder="1" applyAlignment="1">
      <alignment horizontal="center" vertical="center" wrapText="1"/>
    </xf>
    <xf numFmtId="0" fontId="5" fillId="0" borderId="36" xfId="0" applyNumberFormat="1" applyFont="1" applyBorder="1" applyAlignment="1">
      <alignment horizontal="center" vertical="center" wrapText="1"/>
    </xf>
    <xf numFmtId="0" fontId="5" fillId="0" borderId="35" xfId="0" applyNumberFormat="1" applyFont="1" applyBorder="1" applyAlignment="1">
      <alignment vertical="center" wrapText="1"/>
    </xf>
    <xf numFmtId="0" fontId="3" fillId="3" borderId="32" xfId="0" applyNumberFormat="1" applyFont="1" applyFill="1" applyBorder="1" applyAlignment="1">
      <alignment horizontal="center" vertical="center"/>
    </xf>
    <xf numFmtId="0" fontId="3" fillId="3" borderId="33" xfId="0" applyNumberFormat="1" applyFont="1" applyFill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5" fillId="0" borderId="32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38" fillId="0" borderId="0" xfId="0" applyNumberFormat="1" applyFont="1" applyAlignment="1">
      <alignment horizontal="center" vertical="center"/>
    </xf>
    <xf numFmtId="0" fontId="39" fillId="0" borderId="0" xfId="0" applyNumberFormat="1" applyFont="1" applyAlignment="1">
      <alignment horizontal="center" vertical="center"/>
    </xf>
    <xf numFmtId="0" fontId="40" fillId="0" borderId="0" xfId="0" applyNumberFormat="1" applyFont="1" applyAlignment="1">
      <alignment horizontal="center" vertical="center"/>
    </xf>
    <xf numFmtId="0" fontId="41" fillId="0" borderId="0" xfId="0" applyNumberFormat="1" applyFont="1" applyAlignment="1">
      <alignment horizontal="center" vertical="center"/>
    </xf>
    <xf numFmtId="0" fontId="14" fillId="0" borderId="25" xfId="0" applyNumberFormat="1" applyFont="1" applyBorder="1" applyAlignment="1">
      <alignment horizontal="left" vertical="center"/>
    </xf>
    <xf numFmtId="0" fontId="11" fillId="0" borderId="0" xfId="0" applyNumberFormat="1" applyFont="1" applyBorder="1">
      <alignment vertical="center"/>
    </xf>
    <xf numFmtId="0" fontId="0" fillId="0" borderId="0" xfId="0" applyNumberFormat="1" applyFill="1" applyBorder="1" applyAlignment="1">
      <alignment horizontal="center" vertical="center"/>
    </xf>
    <xf numFmtId="0" fontId="15" fillId="0" borderId="25" xfId="0" applyNumberFormat="1" applyFont="1" applyBorder="1" applyAlignment="1">
      <alignment horizontal="left" vertical="center"/>
    </xf>
    <xf numFmtId="0" fontId="0" fillId="0" borderId="0" xfId="0" applyNumberFormat="1" applyFont="1" applyBorder="1">
      <alignment vertical="center"/>
    </xf>
    <xf numFmtId="0" fontId="10" fillId="0" borderId="0" xfId="0" applyNumberFormat="1" applyFont="1" applyBorder="1" applyAlignment="1">
      <alignment horizontal="center" vertical="center"/>
    </xf>
    <xf numFmtId="0" fontId="0" fillId="0" borderId="0" xfId="0" quotePrefix="1" applyNumberFormat="1" applyFont="1" applyBorder="1">
      <alignment vertical="center"/>
    </xf>
    <xf numFmtId="0" fontId="10" fillId="0" borderId="25" xfId="0" applyNumberFormat="1" applyFont="1" applyBorder="1" applyAlignment="1">
      <alignment horizontal="left" vertical="center"/>
    </xf>
    <xf numFmtId="0" fontId="8" fillId="0" borderId="0" xfId="0" applyNumberFormat="1" applyFont="1" applyBorder="1" applyAlignment="1">
      <alignment horizontal="center" vertical="center"/>
    </xf>
    <xf numFmtId="0" fontId="0" fillId="0" borderId="0" xfId="0" applyNumberFormat="1" applyFont="1" applyBorder="1" applyAlignment="1">
      <alignment horizontal="center" vertical="center"/>
    </xf>
  </cellXfs>
  <cellStyles count="2">
    <cellStyle name="나쁨" xfId="1" builtinId="27"/>
    <cellStyle name="표준" xfId="0" builtinId="0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9" defaultPivotStyle="PivotStyleLight16">
    <tableStyle name="Normal Style 1 - Accent 1" pivot="0" count="7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XFD118"/>
  <sheetViews>
    <sheetView tabSelected="1" zoomScale="75" zoomScaleNormal="75" zoomScaleSheetLayoutView="80" workbookViewId="0">
      <selection activeCell="K13" sqref="K13"/>
    </sheetView>
  </sheetViews>
  <sheetFormatPr defaultColWidth="8.625" defaultRowHeight="16.5"/>
  <cols>
    <col min="1" max="1" width="11.625" style="7" customWidth="1"/>
    <col min="2" max="8" width="22.625" style="7" customWidth="1"/>
    <col min="9" max="13" width="9" style="7"/>
  </cols>
  <sheetData>
    <row r="1" spans="1:20 16384:16384" ht="20.100000000000001" customHeight="1">
      <c r="A1" s="151" t="s">
        <v>51</v>
      </c>
      <c r="B1" s="151"/>
      <c r="C1" s="151"/>
      <c r="D1" s="151"/>
      <c r="E1" s="151"/>
      <c r="F1" s="151"/>
      <c r="G1" s="151"/>
      <c r="H1" s="151"/>
      <c r="I1" s="53"/>
    </row>
    <row r="2" spans="1:20 16384:16384" ht="20.100000000000001" customHeight="1">
      <c r="A2" s="152"/>
      <c r="B2" s="152"/>
      <c r="C2" s="152"/>
      <c r="D2" s="152"/>
      <c r="E2" s="152"/>
      <c r="F2" s="152"/>
      <c r="G2" s="152"/>
      <c r="H2" s="152"/>
    </row>
    <row r="3" spans="1:20 16384:16384" ht="20.100000000000001" customHeight="1">
      <c r="A3" s="24"/>
      <c r="B3" s="25"/>
      <c r="C3" s="25"/>
      <c r="D3" s="25"/>
      <c r="E3" s="25"/>
      <c r="F3" s="25"/>
      <c r="G3" s="25"/>
      <c r="H3" s="26" t="s">
        <v>566</v>
      </c>
      <c r="I3" s="62"/>
    </row>
    <row r="4" spans="1:20 16384:16384" ht="20.100000000000001" customHeight="1">
      <c r="A4" s="153" t="s">
        <v>126</v>
      </c>
      <c r="B4" s="109"/>
      <c r="C4" s="109"/>
      <c r="D4" s="109"/>
      <c r="E4" s="109"/>
      <c r="F4" s="109"/>
      <c r="G4" s="109"/>
      <c r="H4" s="111" t="s">
        <v>337</v>
      </c>
      <c r="I4" s="62"/>
    </row>
    <row r="5" spans="1:20 16384:16384" ht="20.100000000000001" customHeight="1">
      <c r="A5" s="153"/>
      <c r="B5" s="101"/>
      <c r="C5" s="101"/>
      <c r="D5" s="101"/>
      <c r="E5" s="101"/>
      <c r="F5" s="101"/>
      <c r="G5" s="101"/>
      <c r="H5" s="102" t="s">
        <v>269</v>
      </c>
      <c r="I5" s="62"/>
      <c r="J5" s="54"/>
    </row>
    <row r="6" spans="1:20 16384:16384" ht="20.100000000000001" customHeight="1">
      <c r="A6" s="153"/>
      <c r="B6" s="101"/>
      <c r="C6" s="101"/>
      <c r="D6" s="101"/>
      <c r="E6" s="101"/>
      <c r="F6" s="101"/>
      <c r="G6" s="101"/>
      <c r="H6" s="102" t="s">
        <v>268</v>
      </c>
      <c r="I6" s="62"/>
      <c r="J6" s="54"/>
    </row>
    <row r="7" spans="1:20 16384:16384" ht="20.100000000000001" customHeight="1">
      <c r="A7" s="153"/>
      <c r="B7" s="101"/>
      <c r="C7" s="101"/>
      <c r="D7" s="101"/>
      <c r="E7" s="101"/>
      <c r="F7" s="101"/>
      <c r="G7" s="101"/>
      <c r="H7" s="102" t="s">
        <v>258</v>
      </c>
      <c r="I7" s="62"/>
    </row>
    <row r="8" spans="1:20 16384:16384" ht="20.100000000000001" customHeight="1">
      <c r="A8" s="153"/>
      <c r="B8" s="101"/>
      <c r="C8" s="101"/>
      <c r="D8" s="101"/>
      <c r="E8" s="101"/>
      <c r="F8" s="101"/>
      <c r="G8" s="101"/>
      <c r="H8" s="102" t="s">
        <v>246</v>
      </c>
      <c r="I8" s="62"/>
    </row>
    <row r="9" spans="1:20 16384:16384" ht="20.100000000000001" customHeight="1">
      <c r="A9" s="153"/>
      <c r="B9" s="103"/>
      <c r="C9" s="103"/>
      <c r="D9" s="103"/>
      <c r="E9" s="103"/>
      <c r="F9" s="103"/>
      <c r="G9" s="103"/>
      <c r="H9" s="104" t="s">
        <v>191</v>
      </c>
      <c r="I9" s="62"/>
      <c r="L9" s="49"/>
    </row>
    <row r="10" spans="1:20 16384:16384" ht="20.100000000000001" customHeight="1">
      <c r="A10" s="33" t="s">
        <v>189</v>
      </c>
      <c r="B10" s="105"/>
      <c r="C10" s="105"/>
      <c r="D10" s="105"/>
      <c r="E10" s="105"/>
      <c r="F10" s="105"/>
      <c r="G10" s="105"/>
      <c r="H10" s="106" t="s">
        <v>374</v>
      </c>
      <c r="I10" s="62"/>
      <c r="L10" s="49"/>
    </row>
    <row r="11" spans="1:20 16384:16384" ht="20.100000000000001" customHeight="1">
      <c r="A11" s="36" t="s">
        <v>194</v>
      </c>
      <c r="B11" s="107"/>
      <c r="C11" s="107"/>
      <c r="D11" s="107"/>
      <c r="E11" s="107"/>
      <c r="F11" s="107"/>
      <c r="G11" s="107"/>
      <c r="H11" s="108" t="s">
        <v>134</v>
      </c>
      <c r="I11" s="62"/>
      <c r="L11" s="49"/>
    </row>
    <row r="12" spans="1:20 16384:16384" ht="20.100000000000001" customHeight="1">
      <c r="A12" s="133" t="s">
        <v>206</v>
      </c>
      <c r="B12" s="134"/>
      <c r="C12" s="134"/>
      <c r="D12" s="134"/>
      <c r="E12" s="134"/>
      <c r="F12" s="134"/>
      <c r="G12" s="134"/>
      <c r="H12" s="135" t="s">
        <v>352</v>
      </c>
      <c r="I12" s="69"/>
      <c r="J12" s="101"/>
      <c r="K12" s="61"/>
      <c r="L12" s="61"/>
      <c r="M12" s="61"/>
      <c r="P12" s="137"/>
      <c r="Q12" s="138"/>
      <c r="R12" s="138"/>
      <c r="S12" s="138"/>
      <c r="T12" s="138"/>
      <c r="XFD12" s="17"/>
    </row>
    <row r="13" spans="1:20 16384:16384" ht="20.100000000000001" customHeight="1">
      <c r="A13" s="123" t="s">
        <v>121</v>
      </c>
      <c r="B13" s="110"/>
      <c r="C13" s="110"/>
      <c r="D13" s="110"/>
      <c r="E13" s="110"/>
      <c r="F13" s="110"/>
      <c r="G13" s="110"/>
      <c r="H13" s="112" t="s">
        <v>259</v>
      </c>
      <c r="I13" s="62"/>
      <c r="L13" s="49"/>
    </row>
    <row r="14" spans="1:20 16384:16384" ht="20.100000000000001" customHeight="1">
      <c r="A14" s="36" t="s">
        <v>127</v>
      </c>
      <c r="B14" s="107"/>
      <c r="C14" s="107"/>
      <c r="D14" s="107"/>
      <c r="E14" s="107"/>
      <c r="F14" s="107"/>
      <c r="G14" s="107"/>
      <c r="H14" s="108" t="s">
        <v>198</v>
      </c>
      <c r="I14" s="62"/>
      <c r="L14" s="49"/>
    </row>
    <row r="15" spans="1:20 16384:16384" ht="20.100000000000001" customHeight="1">
      <c r="A15" s="153" t="s">
        <v>117</v>
      </c>
      <c r="B15" s="109"/>
      <c r="C15" s="109"/>
      <c r="D15" s="109"/>
      <c r="E15" s="109"/>
      <c r="F15" s="109"/>
      <c r="G15" s="109"/>
      <c r="H15" s="111" t="s">
        <v>337</v>
      </c>
      <c r="I15" s="62"/>
      <c r="L15" s="49"/>
    </row>
    <row r="16" spans="1:20 16384:16384" ht="20.100000000000001" customHeight="1">
      <c r="A16" s="153"/>
      <c r="B16" s="101"/>
      <c r="C16" s="101"/>
      <c r="D16" s="101"/>
      <c r="E16" s="101"/>
      <c r="F16" s="101"/>
      <c r="G16" s="101"/>
      <c r="H16" s="102" t="s">
        <v>262</v>
      </c>
      <c r="I16" s="62"/>
      <c r="K16" s="14"/>
      <c r="L16" s="14"/>
    </row>
    <row r="17" spans="1:20 16384:16384" ht="20.100000000000001" customHeight="1">
      <c r="A17" s="153"/>
      <c r="B17" s="71"/>
      <c r="C17" s="101"/>
      <c r="D17" s="101"/>
      <c r="E17" s="101"/>
      <c r="F17" s="101"/>
      <c r="G17" s="101"/>
      <c r="H17" s="102" t="s">
        <v>253</v>
      </c>
      <c r="I17" s="58"/>
      <c r="K17" s="14"/>
      <c r="L17" s="20"/>
      <c r="O17" s="49"/>
    </row>
    <row r="18" spans="1:20 16384:16384" ht="20.100000000000001" customHeight="1">
      <c r="A18" s="153"/>
      <c r="B18" s="101"/>
      <c r="C18" s="101"/>
      <c r="D18" s="101"/>
      <c r="E18" s="101"/>
      <c r="F18" s="101"/>
      <c r="G18" s="101"/>
      <c r="H18" s="102" t="s">
        <v>391</v>
      </c>
      <c r="I18" s="62"/>
      <c r="J18" s="54"/>
      <c r="K18" s="49"/>
      <c r="L18" s="14"/>
    </row>
    <row r="19" spans="1:20 16384:16384" ht="20.100000000000001" customHeight="1">
      <c r="A19" s="153"/>
      <c r="B19" s="71"/>
      <c r="C19" s="101"/>
      <c r="D19" s="101"/>
      <c r="E19" s="101"/>
      <c r="F19" s="101"/>
      <c r="G19" s="101"/>
      <c r="H19" s="102" t="s">
        <v>263</v>
      </c>
      <c r="I19" s="62"/>
      <c r="J19" s="54"/>
      <c r="K19" s="49"/>
      <c r="L19" s="14"/>
      <c r="P19" s="7"/>
      <c r="Q19" s="54"/>
    </row>
    <row r="20" spans="1:20 16384:16384" ht="20.100000000000001" customHeight="1">
      <c r="A20" s="153"/>
      <c r="B20" s="103"/>
      <c r="C20" s="103"/>
      <c r="D20" s="103"/>
      <c r="E20" s="103"/>
      <c r="F20" s="103"/>
      <c r="G20" s="103"/>
      <c r="H20" s="104" t="s">
        <v>191</v>
      </c>
      <c r="I20" s="68"/>
      <c r="K20" s="49"/>
    </row>
    <row r="21" spans="1:20 16384:16384" ht="20.100000000000001" customHeight="1">
      <c r="A21" s="33" t="s">
        <v>189</v>
      </c>
      <c r="B21" s="34"/>
      <c r="C21" s="105"/>
      <c r="D21" s="105"/>
      <c r="E21" s="105"/>
      <c r="F21" s="105"/>
      <c r="G21" s="105"/>
      <c r="H21" s="106" t="s">
        <v>373</v>
      </c>
      <c r="I21" s="62"/>
      <c r="J21" s="54"/>
      <c r="K21" s="49"/>
    </row>
    <row r="22" spans="1:20 16384:16384" ht="19.5" customHeight="1">
      <c r="A22" s="36" t="s">
        <v>194</v>
      </c>
      <c r="B22" s="107"/>
      <c r="C22" s="107"/>
      <c r="D22" s="107"/>
      <c r="E22" s="107"/>
      <c r="F22" s="107"/>
      <c r="G22" s="107"/>
      <c r="H22" s="108" t="s">
        <v>260</v>
      </c>
      <c r="I22" s="62"/>
      <c r="J22" s="54"/>
      <c r="K22" s="49"/>
      <c r="L22" s="14"/>
    </row>
    <row r="23" spans="1:20 16384:16384" ht="20.100000000000001" customHeight="1">
      <c r="A23" s="133" t="s">
        <v>206</v>
      </c>
      <c r="B23" s="134"/>
      <c r="C23" s="134"/>
      <c r="D23" s="134"/>
      <c r="E23" s="134"/>
      <c r="F23" s="134"/>
      <c r="G23" s="134"/>
      <c r="H23" s="135" t="s">
        <v>352</v>
      </c>
      <c r="I23" s="69"/>
      <c r="J23" s="101"/>
      <c r="K23" s="61"/>
      <c r="L23" s="61"/>
      <c r="M23" s="61"/>
      <c r="P23" s="137"/>
      <c r="Q23" s="138"/>
      <c r="R23" s="138"/>
      <c r="S23" s="138"/>
      <c r="T23" s="138"/>
      <c r="XFD23" s="17"/>
    </row>
    <row r="24" spans="1:20 16384:16384" ht="20.100000000000001" customHeight="1">
      <c r="A24" s="123" t="s">
        <v>121</v>
      </c>
      <c r="B24" s="110"/>
      <c r="C24" s="110"/>
      <c r="D24" s="110"/>
      <c r="E24" s="110"/>
      <c r="F24" s="110"/>
      <c r="G24" s="110"/>
      <c r="H24" s="112" t="s">
        <v>254</v>
      </c>
      <c r="I24" s="62"/>
      <c r="K24" s="49"/>
      <c r="L24" s="14"/>
    </row>
    <row r="25" spans="1:20 16384:16384" ht="20.100000000000001" customHeight="1">
      <c r="A25" s="36" t="s">
        <v>127</v>
      </c>
      <c r="B25" s="107"/>
      <c r="C25" s="107"/>
      <c r="D25" s="107"/>
      <c r="E25" s="107"/>
      <c r="F25" s="107"/>
      <c r="G25" s="107"/>
      <c r="H25" s="108" t="s">
        <v>310</v>
      </c>
      <c r="I25" s="62"/>
      <c r="J25" s="54"/>
      <c r="K25" s="54"/>
      <c r="L25" s="14"/>
    </row>
    <row r="26" spans="1:20 16384:16384" ht="20.100000000000001" customHeight="1">
      <c r="A26" s="153" t="s">
        <v>85</v>
      </c>
      <c r="B26" s="109"/>
      <c r="C26" s="109"/>
      <c r="D26" s="109"/>
      <c r="E26" s="109"/>
      <c r="F26" s="109"/>
      <c r="G26" s="109"/>
      <c r="H26" s="111" t="s">
        <v>337</v>
      </c>
      <c r="I26" s="62"/>
      <c r="J26" s="49"/>
      <c r="L26" s="14"/>
    </row>
    <row r="27" spans="1:20 16384:16384" ht="20.100000000000001" customHeight="1">
      <c r="A27" s="153"/>
      <c r="B27" s="101"/>
      <c r="C27" s="101"/>
      <c r="D27" s="101"/>
      <c r="E27" s="101"/>
      <c r="F27" s="101"/>
      <c r="G27" s="101"/>
      <c r="H27" s="102" t="s">
        <v>265</v>
      </c>
      <c r="I27" s="62"/>
      <c r="J27" s="54"/>
    </row>
    <row r="28" spans="1:20 16384:16384" ht="20.100000000000001" customHeight="1">
      <c r="A28" s="153"/>
      <c r="B28" s="101"/>
      <c r="C28" s="101"/>
      <c r="D28" s="101"/>
      <c r="E28" s="101"/>
      <c r="F28" s="101"/>
      <c r="G28" s="101"/>
      <c r="H28" s="102" t="s">
        <v>249</v>
      </c>
      <c r="I28" s="62"/>
      <c r="J28" s="54"/>
    </row>
    <row r="29" spans="1:20 16384:16384" ht="20.100000000000001" customHeight="1">
      <c r="A29" s="153"/>
      <c r="B29" s="101"/>
      <c r="C29" s="101"/>
      <c r="D29" s="101"/>
      <c r="E29" s="101"/>
      <c r="F29" s="101"/>
      <c r="G29" s="101"/>
      <c r="H29" s="102" t="s">
        <v>369</v>
      </c>
      <c r="I29" s="62"/>
      <c r="J29" s="54"/>
      <c r="L29" s="54"/>
    </row>
    <row r="30" spans="1:20 16384:16384" ht="20.100000000000001" customHeight="1">
      <c r="A30" s="153"/>
      <c r="B30" s="101"/>
      <c r="C30" s="101"/>
      <c r="D30" s="101"/>
      <c r="E30" s="101"/>
      <c r="F30" s="101"/>
      <c r="G30" s="101"/>
      <c r="H30" s="102" t="s">
        <v>261</v>
      </c>
      <c r="I30" s="62"/>
      <c r="J30" s="54"/>
    </row>
    <row r="31" spans="1:20 16384:16384" ht="20.100000000000001" customHeight="1">
      <c r="A31" s="153"/>
      <c r="B31" s="103"/>
      <c r="C31" s="103"/>
      <c r="D31" s="103"/>
      <c r="E31" s="103"/>
      <c r="F31" s="103"/>
      <c r="G31" s="103"/>
      <c r="H31" s="104" t="s">
        <v>191</v>
      </c>
      <c r="I31" s="62"/>
      <c r="J31" s="55"/>
    </row>
    <row r="32" spans="1:20 16384:16384" ht="20.100000000000001" customHeight="1">
      <c r="A32" s="33" t="s">
        <v>189</v>
      </c>
      <c r="B32" s="56"/>
      <c r="C32" s="105"/>
      <c r="D32" s="105"/>
      <c r="E32" s="105"/>
      <c r="F32" s="105"/>
      <c r="G32" s="105"/>
      <c r="H32" s="99" t="s">
        <v>368</v>
      </c>
      <c r="I32" s="62"/>
    </row>
    <row r="33" spans="1:20 16384:16384" ht="20.100000000000001" customHeight="1">
      <c r="A33" s="36" t="s">
        <v>194</v>
      </c>
      <c r="B33" s="107"/>
      <c r="C33" s="107"/>
      <c r="D33" s="107"/>
      <c r="E33" s="107"/>
      <c r="F33" s="107"/>
      <c r="G33" s="107"/>
      <c r="H33" s="108" t="s">
        <v>256</v>
      </c>
      <c r="I33" s="83"/>
    </row>
    <row r="34" spans="1:20 16384:16384" ht="20.100000000000001" customHeight="1">
      <c r="A34" s="133" t="s">
        <v>206</v>
      </c>
      <c r="B34" s="134"/>
      <c r="C34" s="134"/>
      <c r="D34" s="134"/>
      <c r="E34" s="134"/>
      <c r="F34" s="134"/>
      <c r="G34" s="134"/>
      <c r="H34" s="135" t="s">
        <v>352</v>
      </c>
      <c r="I34" s="69"/>
      <c r="J34" s="101"/>
      <c r="K34" s="61"/>
      <c r="L34" s="61"/>
      <c r="M34" s="61"/>
      <c r="P34" s="137"/>
      <c r="Q34" s="138"/>
      <c r="R34" s="138"/>
      <c r="S34" s="138"/>
      <c r="T34" s="138"/>
      <c r="XFD34" s="17"/>
    </row>
    <row r="35" spans="1:20 16384:16384" ht="20.100000000000001" customHeight="1">
      <c r="A35" s="123" t="s">
        <v>121</v>
      </c>
      <c r="B35" s="110"/>
      <c r="C35" s="110"/>
      <c r="D35" s="110"/>
      <c r="E35" s="110"/>
      <c r="F35" s="110"/>
      <c r="G35" s="110"/>
      <c r="H35" s="112" t="s">
        <v>255</v>
      </c>
      <c r="I35" s="62"/>
    </row>
    <row r="36" spans="1:20 16384:16384" ht="20.100000000000001" customHeight="1">
      <c r="A36" s="48" t="s">
        <v>185</v>
      </c>
      <c r="B36" s="44"/>
      <c r="C36" s="44"/>
      <c r="D36" s="44"/>
      <c r="E36" s="44"/>
      <c r="F36" s="44"/>
      <c r="G36" s="44"/>
      <c r="H36" s="45" t="s">
        <v>192</v>
      </c>
      <c r="I36" s="62"/>
    </row>
    <row r="37" spans="1:20 16384:16384" ht="20.100000000000001" customHeight="1">
      <c r="A37" s="154" t="s">
        <v>86</v>
      </c>
      <c r="B37" s="155"/>
      <c r="C37" s="155"/>
      <c r="D37" s="155"/>
      <c r="E37" s="155"/>
      <c r="F37" s="155"/>
      <c r="G37" s="155"/>
      <c r="H37" s="156"/>
      <c r="I37" s="62"/>
    </row>
    <row r="42" spans="1:20 16384:16384">
      <c r="B42" s="7" t="s">
        <v>353</v>
      </c>
    </row>
    <row r="118" spans="1:1">
      <c r="A118" s="7">
        <v>911.2</v>
      </c>
    </row>
  </sheetData>
  <mergeCells count="5">
    <mergeCell ref="A1:H2"/>
    <mergeCell ref="A4:A9"/>
    <mergeCell ref="A15:A20"/>
    <mergeCell ref="A26:A31"/>
    <mergeCell ref="A37:H37"/>
  </mergeCells>
  <phoneticPr fontId="44" type="noConversion"/>
  <printOptions horizontalCentered="1" verticalCentered="1"/>
  <pageMargins left="0" right="0" top="0" bottom="0" header="0" footer="0"/>
  <pageSetup paperSize="9" scale="73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F70"/>
  <sheetViews>
    <sheetView topLeftCell="A31" zoomScale="60" zoomScaleNormal="60" zoomScaleSheetLayoutView="75" workbookViewId="0">
      <selection activeCell="C33" sqref="C33:D33"/>
    </sheetView>
  </sheetViews>
  <sheetFormatPr defaultColWidth="8.625" defaultRowHeight="16.5"/>
  <cols>
    <col min="1" max="1" width="25.625" style="7" customWidth="1"/>
    <col min="2" max="2" width="65.625" style="7" customWidth="1"/>
    <col min="3" max="3" width="25.625" style="7" customWidth="1"/>
    <col min="4" max="4" width="65.625" style="6" customWidth="1"/>
    <col min="5" max="5" width="25.625" style="6" customWidth="1"/>
    <col min="6" max="6" width="65.625" style="6" customWidth="1"/>
  </cols>
  <sheetData>
    <row r="1" spans="1:6" s="7" customFormat="1" ht="20.100000000000001" customHeight="1">
      <c r="A1" s="282"/>
      <c r="B1" s="282"/>
      <c r="C1" s="282"/>
      <c r="D1" s="282"/>
      <c r="E1" s="287"/>
      <c r="F1" s="287"/>
    </row>
    <row r="2" spans="1:6" ht="90" customHeight="1">
      <c r="A2" s="285" t="s">
        <v>196</v>
      </c>
      <c r="B2" s="285"/>
      <c r="C2" s="285" t="s">
        <v>196</v>
      </c>
      <c r="D2" s="285"/>
      <c r="E2" s="285" t="s">
        <v>196</v>
      </c>
      <c r="F2" s="285"/>
    </row>
    <row r="3" spans="1:6" ht="90" customHeight="1">
      <c r="A3" s="285" t="str">
        <f>'1-2'!B5</f>
        <v>북어콩나물국</v>
      </c>
      <c r="B3" s="285"/>
      <c r="C3" s="285" t="str">
        <f>'1-2'!B15</f>
        <v>흰밥</v>
      </c>
      <c r="D3" s="285"/>
      <c r="E3" s="285" t="str">
        <f>'1-2'!B25</f>
        <v>단팥죽</v>
      </c>
      <c r="F3" s="285"/>
    </row>
    <row r="4" spans="1:6" ht="90" customHeight="1">
      <c r="A4" s="285" t="str">
        <f>'1-2'!B6</f>
        <v>두부두루치기</v>
      </c>
      <c r="B4" s="285"/>
      <c r="C4" s="288" t="str">
        <f>'1-2'!B16</f>
        <v>배추된장국</v>
      </c>
      <c r="D4" s="288"/>
      <c r="E4" s="285" t="str">
        <f>'1-2'!B26</f>
        <v>흰밥</v>
      </c>
      <c r="F4" s="285"/>
    </row>
    <row r="5" spans="1:6" ht="90" customHeight="1">
      <c r="A5" s="285" t="str">
        <f>'1-2'!B7</f>
        <v>낙지젓무무침</v>
      </c>
      <c r="B5" s="285"/>
      <c r="C5" s="285" t="str">
        <f>'1-2'!B17</f>
        <v>제육볶음</v>
      </c>
      <c r="D5" s="285"/>
      <c r="E5" s="285" t="str">
        <f>'1-2'!B27</f>
        <v>유부우동국</v>
      </c>
      <c r="F5" s="285"/>
    </row>
    <row r="6" spans="1:6" ht="90" customHeight="1">
      <c r="A6" s="285" t="str">
        <f>'1-2'!B8</f>
        <v>양상추겉절이</v>
      </c>
      <c r="B6" s="285"/>
      <c r="C6" s="288" t="str">
        <f>'1-2'!B18</f>
        <v>단호박가지튀김</v>
      </c>
      <c r="D6" s="288"/>
      <c r="E6" s="285" t="str">
        <f>'1-2'!B28</f>
        <v>가오리찜</v>
      </c>
      <c r="F6" s="285"/>
    </row>
    <row r="7" spans="1:6" ht="90" customHeight="1">
      <c r="A7" s="285" t="s">
        <v>191</v>
      </c>
      <c r="B7" s="285"/>
      <c r="C7" s="285" t="str">
        <f>'1-2'!B19</f>
        <v>모듬쌈/우렁쌈장</v>
      </c>
      <c r="D7" s="285"/>
      <c r="E7" s="285" t="str">
        <f>'1-2'!B29</f>
        <v>베이컨스크램블</v>
      </c>
      <c r="F7" s="285"/>
    </row>
    <row r="8" spans="1:6" ht="90" customHeight="1">
      <c r="A8" s="285" t="s">
        <v>357</v>
      </c>
      <c r="B8" s="285"/>
      <c r="C8" s="285" t="str">
        <f>'1-2'!B22</f>
        <v>돼지고기-국내산</v>
      </c>
      <c r="D8" s="285"/>
      <c r="E8" s="285" t="str">
        <f>'1-2'!B32</f>
        <v>703 kcal</v>
      </c>
      <c r="F8" s="285"/>
    </row>
    <row r="9" spans="1:6" s="7" customFormat="1" ht="20.100000000000001" customHeight="1">
      <c r="A9" s="285"/>
      <c r="B9" s="285"/>
      <c r="C9" s="285"/>
      <c r="D9" s="285"/>
      <c r="E9" s="78"/>
      <c r="F9" s="79"/>
    </row>
    <row r="10" spans="1:6" ht="170.1" customHeight="1">
      <c r="A10" s="81" t="s">
        <v>200</v>
      </c>
      <c r="B10" s="80" t="s">
        <v>75</v>
      </c>
      <c r="C10" s="81" t="s">
        <v>200</v>
      </c>
      <c r="D10" s="80" t="s">
        <v>81</v>
      </c>
      <c r="E10" s="81" t="s">
        <v>200</v>
      </c>
      <c r="F10" s="80" t="s">
        <v>8</v>
      </c>
    </row>
    <row r="11" spans="1:6" s="7" customFormat="1" ht="20.100000000000001" customHeight="1">
      <c r="A11" s="286"/>
      <c r="B11" s="286"/>
      <c r="C11" s="286"/>
      <c r="D11" s="286"/>
      <c r="E11" s="285"/>
      <c r="F11" s="285"/>
    </row>
    <row r="12" spans="1:6" s="7" customFormat="1" ht="90" customHeight="1">
      <c r="A12" s="285" t="s">
        <v>196</v>
      </c>
      <c r="B12" s="285"/>
      <c r="C12" s="285" t="s">
        <v>196</v>
      </c>
      <c r="D12" s="285"/>
      <c r="E12" s="285" t="s">
        <v>196</v>
      </c>
      <c r="F12" s="285"/>
    </row>
    <row r="13" spans="1:6" s="7" customFormat="1" ht="90" customHeight="1">
      <c r="A13" s="285" t="str">
        <f>'1-2'!C5</f>
        <v>바지락뭇국</v>
      </c>
      <c r="B13" s="285"/>
      <c r="C13" s="285" t="str">
        <f>'1-2'!C15</f>
        <v>흰밥</v>
      </c>
      <c r="D13" s="285"/>
      <c r="E13" s="285" t="str">
        <f>'1-2'!C25</f>
        <v>복숭아요거트</v>
      </c>
      <c r="F13" s="285"/>
    </row>
    <row r="14" spans="1:6" s="7" customFormat="1" ht="90" customHeight="1">
      <c r="A14" s="285" t="str">
        <f>'1-2'!C6</f>
        <v>고추잡채</v>
      </c>
      <c r="B14" s="285"/>
      <c r="C14" s="285" t="str">
        <f>'1-2'!C16</f>
        <v>토란만둣국</v>
      </c>
      <c r="D14" s="285"/>
      <c r="E14" s="285" t="str">
        <f>'1-2'!C26</f>
        <v>흰밥</v>
      </c>
      <c r="F14" s="285"/>
    </row>
    <row r="15" spans="1:6" s="7" customFormat="1" ht="90" customHeight="1">
      <c r="A15" s="285" t="str">
        <f>'1-2'!C7</f>
        <v>올방개묵/부추장</v>
      </c>
      <c r="B15" s="285"/>
      <c r="C15" s="285" t="str">
        <f>'1-2'!C17</f>
        <v>고등어무조림</v>
      </c>
      <c r="D15" s="285"/>
      <c r="E15" s="285" t="str">
        <f>'1-2'!C27</f>
        <v>시금치된장국</v>
      </c>
      <c r="F15" s="285"/>
    </row>
    <row r="16" spans="1:6" s="7" customFormat="1" ht="90" customHeight="1">
      <c r="A16" s="285" t="str">
        <f>'1-2'!C8</f>
        <v>민찌마늘쫑볶음</v>
      </c>
      <c r="B16" s="285"/>
      <c r="C16" s="285" t="str">
        <f>'1-2'!C18</f>
        <v>너비아니볶음</v>
      </c>
      <c r="D16" s="285"/>
      <c r="E16" s="285" t="str">
        <f>'1-2'!C28</f>
        <v>소고기숙주볶음</v>
      </c>
      <c r="F16" s="285"/>
    </row>
    <row r="17" spans="1:6" s="7" customFormat="1" ht="90" customHeight="1">
      <c r="A17" s="285" t="s">
        <v>191</v>
      </c>
      <c r="B17" s="285"/>
      <c r="C17" s="285" t="str">
        <f>'1-2'!C19</f>
        <v>무말랭이무침</v>
      </c>
      <c r="D17" s="285"/>
      <c r="E17" s="285" t="str">
        <f>'1-2'!C29</f>
        <v>연근조림</v>
      </c>
      <c r="F17" s="285"/>
    </row>
    <row r="18" spans="1:6" s="7" customFormat="1" ht="90" customHeight="1">
      <c r="A18" s="285" t="s">
        <v>357</v>
      </c>
      <c r="B18" s="285"/>
      <c r="C18" s="285" t="str">
        <f>'1-2'!C22</f>
        <v>고등어-국산</v>
      </c>
      <c r="D18" s="285"/>
      <c r="E18" s="285" t="str">
        <f>'1-2'!C32</f>
        <v>704 kcal</v>
      </c>
      <c r="F18" s="285"/>
    </row>
    <row r="19" spans="1:6" s="7" customFormat="1" ht="20.100000000000001" customHeight="1">
      <c r="A19" s="285"/>
      <c r="B19" s="285"/>
      <c r="C19" s="285"/>
      <c r="D19" s="285"/>
      <c r="E19" s="78"/>
      <c r="F19" s="79"/>
    </row>
    <row r="20" spans="1:6" s="7" customFormat="1" ht="170.1" customHeight="1">
      <c r="A20" s="81" t="s">
        <v>200</v>
      </c>
      <c r="B20" s="80" t="s">
        <v>115</v>
      </c>
      <c r="C20" s="81" t="s">
        <v>200</v>
      </c>
      <c r="D20" s="80" t="s">
        <v>45</v>
      </c>
      <c r="E20" s="81" t="s">
        <v>200</v>
      </c>
      <c r="F20" s="80" t="s">
        <v>129</v>
      </c>
    </row>
    <row r="21" spans="1:6" s="7" customFormat="1" ht="20.100000000000001" customHeight="1">
      <c r="A21" s="286"/>
      <c r="B21" s="286"/>
      <c r="C21" s="286"/>
      <c r="D21" s="286"/>
      <c r="E21" s="285"/>
      <c r="F21" s="285"/>
    </row>
    <row r="22" spans="1:6" s="7" customFormat="1" ht="90" customHeight="1">
      <c r="A22" s="285" t="s">
        <v>196</v>
      </c>
      <c r="B22" s="285"/>
      <c r="C22" s="285" t="s">
        <v>196</v>
      </c>
      <c r="D22" s="285"/>
      <c r="E22" s="285" t="s">
        <v>196</v>
      </c>
      <c r="F22" s="285"/>
    </row>
    <row r="23" spans="1:6" s="7" customFormat="1" ht="90" customHeight="1">
      <c r="A23" s="285" t="str">
        <f>'1-2'!D5</f>
        <v>어묵국</v>
      </c>
      <c r="B23" s="285"/>
      <c r="C23" s="285" t="str">
        <f>'1-2'!D15</f>
        <v>생채소비빔밥/비빔장</v>
      </c>
      <c r="D23" s="285"/>
      <c r="E23" s="285" t="str">
        <f>'1-2'!D25</f>
        <v>파인애플/카스타드</v>
      </c>
      <c r="F23" s="285"/>
    </row>
    <row r="24" spans="1:6" s="7" customFormat="1" ht="90" customHeight="1">
      <c r="A24" s="285" t="str">
        <f>'1-2'!D6</f>
        <v>돼지고기장조림</v>
      </c>
      <c r="B24" s="285"/>
      <c r="C24" s="285" t="str">
        <f>'1-2'!D16</f>
        <v>두부청국장</v>
      </c>
      <c r="D24" s="285"/>
      <c r="E24" s="285" t="str">
        <f>'1-2'!D26</f>
        <v>흰밥</v>
      </c>
      <c r="F24" s="285"/>
    </row>
    <row r="25" spans="1:6" s="7" customFormat="1" ht="90" customHeight="1">
      <c r="A25" s="285" t="str">
        <f>'1-2'!D7</f>
        <v>새우양송이들깨탕</v>
      </c>
      <c r="B25" s="285"/>
      <c r="C25" s="285" t="str">
        <f>'1-2'!D17</f>
        <v>-</v>
      </c>
      <c r="D25" s="285"/>
      <c r="E25" s="285" t="str">
        <f>'1-2'!D27</f>
        <v>버섯찌개</v>
      </c>
      <c r="F25" s="285"/>
    </row>
    <row r="26" spans="1:6" s="7" customFormat="1" ht="90" customHeight="1">
      <c r="A26" s="285" t="str">
        <f>'1-2'!D8</f>
        <v>건곤드레나물</v>
      </c>
      <c r="B26" s="285"/>
      <c r="C26" s="285" t="str">
        <f>'1-2'!D18</f>
        <v>마늘닭강정</v>
      </c>
      <c r="D26" s="285"/>
      <c r="E26" s="285" t="str">
        <f>'1-2'!D28</f>
        <v>양볼락조림</v>
      </c>
      <c r="F26" s="285"/>
    </row>
    <row r="27" spans="1:6" s="7" customFormat="1" ht="90" customHeight="1">
      <c r="A27" s="285" t="s">
        <v>191</v>
      </c>
      <c r="B27" s="285"/>
      <c r="C27" s="285" t="str">
        <f>'1-2'!D19</f>
        <v>브로콜리샐러드</v>
      </c>
      <c r="D27" s="285"/>
      <c r="E27" s="285" t="str">
        <f>'1-2'!D29</f>
        <v>가리비치즈구이</v>
      </c>
      <c r="F27" s="285"/>
    </row>
    <row r="28" spans="1:6" s="7" customFormat="1" ht="90" customHeight="1">
      <c r="A28" s="285" t="s">
        <v>357</v>
      </c>
      <c r="B28" s="285"/>
      <c r="C28" s="285" t="str">
        <f>'1-2'!D22</f>
        <v>닭정육-국내산</v>
      </c>
      <c r="D28" s="285"/>
      <c r="E28" s="285" t="str">
        <f>'1-2'!D32</f>
        <v>702 kcal</v>
      </c>
      <c r="F28" s="285"/>
    </row>
    <row r="29" spans="1:6" s="7" customFormat="1" ht="20.100000000000001" customHeight="1">
      <c r="A29" s="285"/>
      <c r="B29" s="285"/>
      <c r="C29" s="285"/>
      <c r="D29" s="285"/>
      <c r="E29" s="78"/>
      <c r="F29" s="79"/>
    </row>
    <row r="30" spans="1:6" s="7" customFormat="1" ht="170.1" customHeight="1">
      <c r="A30" s="81" t="s">
        <v>200</v>
      </c>
      <c r="B30" s="80" t="s">
        <v>131</v>
      </c>
      <c r="C30" s="81" t="s">
        <v>200</v>
      </c>
      <c r="D30" s="80" t="s">
        <v>5</v>
      </c>
      <c r="E30" s="81" t="s">
        <v>200</v>
      </c>
      <c r="F30" s="80" t="s">
        <v>4</v>
      </c>
    </row>
    <row r="31" spans="1:6" s="7" customFormat="1" ht="20.100000000000001" customHeight="1">
      <c r="A31" s="286"/>
      <c r="B31" s="286"/>
      <c r="C31" s="286"/>
      <c r="D31" s="286"/>
      <c r="E31" s="285"/>
      <c r="F31" s="285"/>
    </row>
    <row r="32" spans="1:6" s="7" customFormat="1" ht="90" customHeight="1">
      <c r="A32" s="285" t="s">
        <v>196</v>
      </c>
      <c r="B32" s="285"/>
      <c r="C32" s="285" t="s">
        <v>196</v>
      </c>
      <c r="D32" s="285"/>
      <c r="E32" s="285" t="s">
        <v>196</v>
      </c>
      <c r="F32" s="285"/>
    </row>
    <row r="33" spans="1:6" s="7" customFormat="1" ht="90" customHeight="1">
      <c r="A33" s="285" t="str">
        <f>'1-2'!E5</f>
        <v>얼갈이된장국</v>
      </c>
      <c r="B33" s="285"/>
      <c r="C33" s="285" t="str">
        <f>'1-2'!E15</f>
        <v>흰밥</v>
      </c>
      <c r="D33" s="285"/>
      <c r="E33" s="285" t="str">
        <f>'1-2'!E25</f>
        <v>수박/하지감자찜</v>
      </c>
      <c r="F33" s="285"/>
    </row>
    <row r="34" spans="1:6" s="7" customFormat="1" ht="90" customHeight="1">
      <c r="A34" s="285" t="str">
        <f>'1-2'!E6</f>
        <v>사태단호박찜</v>
      </c>
      <c r="B34" s="285"/>
      <c r="C34" s="285" t="str">
        <f>'1-2'!E16</f>
        <v>소고기미역국</v>
      </c>
      <c r="D34" s="285"/>
      <c r="E34" s="285" t="str">
        <f>'1-2'!E26</f>
        <v>흰밥</v>
      </c>
      <c r="F34" s="285"/>
    </row>
    <row r="35" spans="1:6" s="7" customFormat="1" ht="90" customHeight="1">
      <c r="A35" s="285" t="str">
        <f>'1-2'!E7</f>
        <v>진미채조림</v>
      </c>
      <c r="B35" s="285"/>
      <c r="C35" s="285" t="str">
        <f>'1-2'!E17</f>
        <v>장어구이</v>
      </c>
      <c r="D35" s="285"/>
      <c r="E35" s="285" t="str">
        <f>'1-2'!E27</f>
        <v>게살스프</v>
      </c>
      <c r="F35" s="285"/>
    </row>
    <row r="36" spans="1:6" s="7" customFormat="1" ht="90" customHeight="1">
      <c r="A36" s="285" t="str">
        <f>'1-2'!E8</f>
        <v>크래미숙주무침</v>
      </c>
      <c r="B36" s="285"/>
      <c r="C36" s="285" t="str">
        <f>'1-2'!E18</f>
        <v>고기경단조림</v>
      </c>
      <c r="D36" s="285"/>
      <c r="E36" s="285" t="str">
        <f>'1-2'!E28</f>
        <v>짜장소스</v>
      </c>
      <c r="F36" s="285"/>
    </row>
    <row r="37" spans="1:6" s="7" customFormat="1" ht="90" customHeight="1">
      <c r="A37" s="285" t="s">
        <v>191</v>
      </c>
      <c r="B37" s="285"/>
      <c r="C37" s="285" t="str">
        <f>'1-2'!E19</f>
        <v>인삼샐러드</v>
      </c>
      <c r="D37" s="285"/>
      <c r="E37" s="285" t="str">
        <f>'1-2'!E29</f>
        <v>한식잡채</v>
      </c>
      <c r="F37" s="285"/>
    </row>
    <row r="38" spans="1:6" s="7" customFormat="1" ht="90" customHeight="1">
      <c r="A38" s="285" t="s">
        <v>357</v>
      </c>
      <c r="B38" s="285"/>
      <c r="C38" s="285" t="str">
        <f>'1-2'!E22</f>
        <v>붕장어-국산</v>
      </c>
      <c r="D38" s="285"/>
      <c r="E38" s="285" t="str">
        <f>'1-2'!E32</f>
        <v>705 kcal</v>
      </c>
      <c r="F38" s="285"/>
    </row>
    <row r="39" spans="1:6" s="7" customFormat="1" ht="20.100000000000001" customHeight="1">
      <c r="A39" s="285"/>
      <c r="B39" s="285"/>
      <c r="C39" s="285"/>
      <c r="D39" s="285"/>
      <c r="E39" s="78"/>
      <c r="F39" s="79"/>
    </row>
    <row r="40" spans="1:6" s="7" customFormat="1" ht="170.1" customHeight="1">
      <c r="A40" s="81" t="s">
        <v>200</v>
      </c>
      <c r="B40" s="80" t="s">
        <v>3</v>
      </c>
      <c r="C40" s="81" t="s">
        <v>200</v>
      </c>
      <c r="D40" s="80" t="s">
        <v>83</v>
      </c>
      <c r="E40" s="81" t="s">
        <v>200</v>
      </c>
      <c r="F40" s="80" t="s">
        <v>116</v>
      </c>
    </row>
    <row r="41" spans="1:6" s="7" customFormat="1" ht="20.100000000000001" customHeight="1">
      <c r="A41" s="286"/>
      <c r="B41" s="286"/>
      <c r="C41" s="286"/>
      <c r="D41" s="286"/>
      <c r="E41" s="285"/>
      <c r="F41" s="285"/>
    </row>
    <row r="42" spans="1:6" s="7" customFormat="1" ht="90" customHeight="1">
      <c r="A42" s="285" t="s">
        <v>196</v>
      </c>
      <c r="B42" s="285"/>
      <c r="C42" s="285" t="s">
        <v>201</v>
      </c>
      <c r="D42" s="285"/>
      <c r="E42" s="285" t="s">
        <v>196</v>
      </c>
      <c r="F42" s="285"/>
    </row>
    <row r="43" spans="1:6" s="7" customFormat="1" ht="90" customHeight="1">
      <c r="A43" s="285" t="str">
        <f>'1-2'!F5</f>
        <v>소고기뭇국</v>
      </c>
      <c r="B43" s="285"/>
      <c r="C43" s="285" t="str">
        <f>'1-2'!F15</f>
        <v>흰밥</v>
      </c>
      <c r="D43" s="285"/>
      <c r="E43" s="285" t="str">
        <f>'1-2'!F25</f>
        <v>바나나/카스타드</v>
      </c>
      <c r="F43" s="285"/>
    </row>
    <row r="44" spans="1:6" s="7" customFormat="1" ht="90" customHeight="1">
      <c r="A44" s="285" t="str">
        <f>'1-2'!F6</f>
        <v>코다리양념찜</v>
      </c>
      <c r="B44" s="285"/>
      <c r="C44" s="285" t="str">
        <f>'1-2'!F16</f>
        <v>김치콩나물국</v>
      </c>
      <c r="D44" s="285"/>
      <c r="E44" s="285" t="str">
        <f>'1-2'!F26</f>
        <v>흰밥</v>
      </c>
      <c r="F44" s="285"/>
    </row>
    <row r="45" spans="1:6" s="7" customFormat="1" ht="90" customHeight="1">
      <c r="A45" s="285" t="str">
        <f>'1-2'!F7</f>
        <v>씨앗젓갈</v>
      </c>
      <c r="B45" s="285"/>
      <c r="C45" s="285" t="str">
        <f>'1-2'!F17</f>
        <v>소불고기</v>
      </c>
      <c r="D45" s="285"/>
      <c r="E45" s="285" t="str">
        <f>'1-2'!F27</f>
        <v>아귀탕</v>
      </c>
      <c r="F45" s="285"/>
    </row>
    <row r="46" spans="1:6" s="7" customFormat="1" ht="90" customHeight="1">
      <c r="A46" s="285" t="str">
        <f>'1-2'!F8</f>
        <v>김가루쪽파무침</v>
      </c>
      <c r="B46" s="285"/>
      <c r="C46" s="285" t="str">
        <f>'1-2'!F18</f>
        <v>도토리묵무침</v>
      </c>
      <c r="D46" s="285"/>
      <c r="E46" s="285" t="str">
        <f>'1-2'!F28</f>
        <v>언양식바싹불고기</v>
      </c>
      <c r="F46" s="285"/>
    </row>
    <row r="47" spans="1:6" s="7" customFormat="1" ht="90" customHeight="1">
      <c r="A47" s="285" t="s">
        <v>191</v>
      </c>
      <c r="B47" s="285"/>
      <c r="C47" s="285" t="str">
        <f>'1-2'!F19</f>
        <v>물파래무무침</v>
      </c>
      <c r="D47" s="285"/>
      <c r="E47" s="285" t="str">
        <f>'1-2'!F29</f>
        <v>피자오믈렛</v>
      </c>
      <c r="F47" s="285"/>
    </row>
    <row r="48" spans="1:6" s="7" customFormat="1" ht="90" customHeight="1">
      <c r="A48" s="285" t="s">
        <v>357</v>
      </c>
      <c r="B48" s="285"/>
      <c r="C48" s="285" t="str">
        <f>'1-2'!F22</f>
        <v>소고기-호주산</v>
      </c>
      <c r="D48" s="285"/>
      <c r="E48" s="285" t="str">
        <f>'1-2'!F32</f>
        <v>705 kcal</v>
      </c>
      <c r="F48" s="285"/>
    </row>
    <row r="49" spans="1:6" s="7" customFormat="1" ht="20.100000000000001" customHeight="1">
      <c r="A49" s="285"/>
      <c r="B49" s="285"/>
      <c r="C49" s="285"/>
      <c r="D49" s="285"/>
      <c r="E49" s="78"/>
      <c r="F49" s="79"/>
    </row>
    <row r="50" spans="1:6" s="7" customFormat="1" ht="170.1" customHeight="1">
      <c r="A50" s="81" t="s">
        <v>200</v>
      </c>
      <c r="B50" s="80" t="s">
        <v>2</v>
      </c>
      <c r="C50" s="81" t="s">
        <v>200</v>
      </c>
      <c r="D50" s="80" t="s">
        <v>82</v>
      </c>
      <c r="E50" s="81" t="s">
        <v>200</v>
      </c>
      <c r="F50" s="80" t="s">
        <v>77</v>
      </c>
    </row>
    <row r="51" spans="1:6" s="7" customFormat="1" ht="20.100000000000001" customHeight="1">
      <c r="A51" s="286"/>
      <c r="B51" s="286"/>
      <c r="C51" s="286"/>
      <c r="D51" s="286"/>
      <c r="E51" s="285"/>
      <c r="F51" s="285"/>
    </row>
    <row r="52" spans="1:6" s="7" customFormat="1" ht="90" customHeight="1">
      <c r="A52" s="285" t="s">
        <v>196</v>
      </c>
      <c r="B52" s="285"/>
      <c r="C52" s="285" t="s">
        <v>196</v>
      </c>
      <c r="D52" s="285"/>
      <c r="E52" s="285" t="s">
        <v>196</v>
      </c>
      <c r="F52" s="285"/>
    </row>
    <row r="53" spans="1:6" s="7" customFormat="1" ht="90" customHeight="1">
      <c r="A53" s="285" t="str">
        <f>'1-2'!G5</f>
        <v>시래기콩비지탕</v>
      </c>
      <c r="B53" s="285"/>
      <c r="C53" s="285" t="str">
        <f>'1-2'!G15</f>
        <v>흰밥</v>
      </c>
      <c r="D53" s="285"/>
      <c r="E53" s="285" t="str">
        <f>'1-2'!G25</f>
        <v>사과/잔증편</v>
      </c>
      <c r="F53" s="285"/>
    </row>
    <row r="54" spans="1:6" s="7" customFormat="1" ht="90" customHeight="1">
      <c r="A54" s="285" t="str">
        <f>'1-2'!G6</f>
        <v>닭봉간장조림</v>
      </c>
      <c r="B54" s="285"/>
      <c r="C54" s="285" t="str">
        <f>'1-2'!G16</f>
        <v>소고기미역국</v>
      </c>
      <c r="D54" s="285"/>
      <c r="E54" s="285" t="str">
        <f>'1-2'!G26</f>
        <v>흰밥</v>
      </c>
      <c r="F54" s="285"/>
    </row>
    <row r="55" spans="1:6" s="7" customFormat="1" ht="90" customHeight="1">
      <c r="A55" s="285" t="str">
        <f>'1-2'!G7</f>
        <v>밥새우멸치볶음</v>
      </c>
      <c r="B55" s="285"/>
      <c r="C55" s="285" t="str">
        <f>'1-2'!G17</f>
        <v>오징어초무침</v>
      </c>
      <c r="D55" s="285"/>
      <c r="E55" s="285" t="str">
        <f>'1-2'!G27</f>
        <v>아욱된장국</v>
      </c>
      <c r="F55" s="285"/>
    </row>
    <row r="56" spans="1:6" s="7" customFormat="1" ht="90" customHeight="1">
      <c r="A56" s="285" t="str">
        <f>'1-2'!G8</f>
        <v>궁채들깨나물</v>
      </c>
      <c r="B56" s="285"/>
      <c r="C56" s="285" t="str">
        <f>'1-2'!G18</f>
        <v>주먹완자조림</v>
      </c>
      <c r="D56" s="285"/>
      <c r="E56" s="285" t="str">
        <f>'1-2'!G28</f>
        <v>오리로스구이</v>
      </c>
      <c r="F56" s="285"/>
    </row>
    <row r="57" spans="1:6" s="7" customFormat="1" ht="90" customHeight="1">
      <c r="A57" s="285" t="s">
        <v>191</v>
      </c>
      <c r="B57" s="285"/>
      <c r="C57" s="285" t="str">
        <f>'1-2'!G19</f>
        <v>간장깻잎지</v>
      </c>
      <c r="D57" s="285"/>
      <c r="E57" s="285" t="str">
        <f>'1-2'!G29</f>
        <v>쌀국수볶음</v>
      </c>
      <c r="F57" s="285"/>
    </row>
    <row r="58" spans="1:6" s="7" customFormat="1" ht="90" customHeight="1">
      <c r="A58" s="285" t="s">
        <v>357</v>
      </c>
      <c r="B58" s="285"/>
      <c r="C58" s="285" t="str">
        <f>'1-2'!G22</f>
        <v>오징어-국산</v>
      </c>
      <c r="D58" s="285"/>
      <c r="E58" s="285" t="str">
        <f>'1-2'!G32</f>
        <v>702 kcal</v>
      </c>
      <c r="F58" s="285"/>
    </row>
    <row r="59" spans="1:6" s="7" customFormat="1" ht="20.100000000000001" customHeight="1">
      <c r="A59" s="285"/>
      <c r="B59" s="285"/>
      <c r="C59" s="285"/>
      <c r="D59" s="285"/>
      <c r="E59" s="78"/>
      <c r="F59" s="79"/>
    </row>
    <row r="60" spans="1:6" s="7" customFormat="1" ht="170.1" customHeight="1">
      <c r="A60" s="81" t="s">
        <v>200</v>
      </c>
      <c r="B60" s="80" t="s">
        <v>80</v>
      </c>
      <c r="C60" s="81" t="s">
        <v>200</v>
      </c>
      <c r="D60" s="80" t="s">
        <v>73</v>
      </c>
      <c r="E60" s="81" t="s">
        <v>200</v>
      </c>
      <c r="F60" s="80" t="s">
        <v>76</v>
      </c>
    </row>
    <row r="61" spans="1:6" s="7" customFormat="1" ht="20.100000000000001" customHeight="1">
      <c r="A61" s="286"/>
      <c r="B61" s="286"/>
      <c r="C61" s="286"/>
      <c r="D61" s="286"/>
      <c r="E61" s="285"/>
      <c r="F61" s="285"/>
    </row>
    <row r="62" spans="1:6" s="7" customFormat="1" ht="90" customHeight="1">
      <c r="A62" s="285" t="s">
        <v>196</v>
      </c>
      <c r="B62" s="285"/>
      <c r="C62" s="285" t="s">
        <v>196</v>
      </c>
      <c r="D62" s="285"/>
      <c r="E62" s="285" t="s">
        <v>196</v>
      </c>
      <c r="F62" s="285"/>
    </row>
    <row r="63" spans="1:6" s="7" customFormat="1" ht="90" customHeight="1">
      <c r="A63" s="285" t="str">
        <f>'1-2'!H5</f>
        <v>가자미쑥국</v>
      </c>
      <c r="B63" s="285"/>
      <c r="C63" s="285" t="str">
        <f>'1-2'!H15</f>
        <v>흰밥</v>
      </c>
      <c r="D63" s="285"/>
      <c r="E63" s="285" t="str">
        <f>'1-2'!H25</f>
        <v>오렌지/불고기피자</v>
      </c>
      <c r="F63" s="285"/>
    </row>
    <row r="64" spans="1:6" s="7" customFormat="1" ht="90" customHeight="1">
      <c r="A64" s="285" t="str">
        <f>'1-2'!H6</f>
        <v>떡갈비조림</v>
      </c>
      <c r="B64" s="285"/>
      <c r="C64" s="285" t="str">
        <f>'1-2'!H16</f>
        <v>해물순두부</v>
      </c>
      <c r="D64" s="285"/>
      <c r="E64" s="285" t="str">
        <f>'1-2'!H26</f>
        <v>흰밥</v>
      </c>
      <c r="F64" s="285"/>
    </row>
    <row r="65" spans="1:6" s="7" customFormat="1" ht="90" customHeight="1">
      <c r="A65" s="285" t="str">
        <f>'1-2'!H7</f>
        <v>계란장조림</v>
      </c>
      <c r="B65" s="285"/>
      <c r="C65" s="285" t="str">
        <f>'1-2'!H17</f>
        <v>들깨백불고기</v>
      </c>
      <c r="D65" s="285"/>
      <c r="E65" s="285" t="str">
        <f>'1-2'!H27</f>
        <v>버섯토란탕</v>
      </c>
      <c r="F65" s="285"/>
    </row>
    <row r="66" spans="1:6" s="7" customFormat="1" ht="90" customHeight="1">
      <c r="A66" s="285" t="str">
        <f>'1-2'!H8</f>
        <v>취나물무침</v>
      </c>
      <c r="B66" s="285"/>
      <c r="C66" s="285" t="str">
        <f>'1-2'!H18</f>
        <v>갈릭콜드파스타</v>
      </c>
      <c r="D66" s="285"/>
      <c r="E66" s="285" t="str">
        <f>'1-2'!H28</f>
        <v>순살대구찜</v>
      </c>
      <c r="F66" s="285"/>
    </row>
    <row r="67" spans="1:6" s="7" customFormat="1" ht="90" customHeight="1">
      <c r="A67" s="285" t="s">
        <v>191</v>
      </c>
      <c r="B67" s="285"/>
      <c r="C67" s="285" t="str">
        <f>'1-2'!H19</f>
        <v>상추부추무침</v>
      </c>
      <c r="D67" s="285"/>
      <c r="E67" s="285" t="str">
        <f>'1-2'!H29</f>
        <v>닭가슴살냉채</v>
      </c>
      <c r="F67" s="285"/>
    </row>
    <row r="68" spans="1:6" s="7" customFormat="1" ht="90" customHeight="1">
      <c r="A68" s="285" t="s">
        <v>357</v>
      </c>
      <c r="B68" s="285"/>
      <c r="C68" s="285" t="str">
        <f>'1-2'!H22</f>
        <v>돼지고기-국내산</v>
      </c>
      <c r="D68" s="285"/>
      <c r="E68" s="285" t="str">
        <f>'1-2'!H32</f>
        <v>703 kcal</v>
      </c>
      <c r="F68" s="285"/>
    </row>
    <row r="69" spans="1:6" s="7" customFormat="1" ht="20.100000000000001" customHeight="1">
      <c r="A69" s="285"/>
      <c r="B69" s="285"/>
      <c r="C69" s="285"/>
      <c r="D69" s="285"/>
      <c r="E69" s="78"/>
      <c r="F69" s="79"/>
    </row>
    <row r="70" spans="1:6" s="7" customFormat="1" ht="170.1" customHeight="1">
      <c r="A70" s="81" t="s">
        <v>200</v>
      </c>
      <c r="B70" s="80" t="s">
        <v>72</v>
      </c>
      <c r="C70" s="81" t="s">
        <v>200</v>
      </c>
      <c r="D70" s="80" t="s">
        <v>74</v>
      </c>
      <c r="E70" s="81" t="s">
        <v>200</v>
      </c>
      <c r="F70" s="80" t="s">
        <v>78</v>
      </c>
    </row>
  </sheetData>
  <mergeCells count="182">
    <mergeCell ref="A1:B1"/>
    <mergeCell ref="A7:B7"/>
    <mergeCell ref="E7:F7"/>
    <mergeCell ref="E8:F8"/>
    <mergeCell ref="A11:B11"/>
    <mergeCell ref="C11:D11"/>
    <mergeCell ref="E11:F11"/>
    <mergeCell ref="A12:B12"/>
    <mergeCell ref="C12:D12"/>
    <mergeCell ref="E12:F12"/>
    <mergeCell ref="E1:F1"/>
    <mergeCell ref="E2:F2"/>
    <mergeCell ref="E3:F3"/>
    <mergeCell ref="E4:F4"/>
    <mergeCell ref="E5:F5"/>
    <mergeCell ref="E6:F6"/>
    <mergeCell ref="A9:B9"/>
    <mergeCell ref="C1:D1"/>
    <mergeCell ref="C2:D2"/>
    <mergeCell ref="C3:D3"/>
    <mergeCell ref="C4:D4"/>
    <mergeCell ref="C5:D5"/>
    <mergeCell ref="C6:D6"/>
    <mergeCell ref="C7:D7"/>
    <mergeCell ref="C8:D8"/>
    <mergeCell ref="C9:D9"/>
    <mergeCell ref="A2:B2"/>
    <mergeCell ref="A3:B3"/>
    <mergeCell ref="A4:B4"/>
    <mergeCell ref="A5:B5"/>
    <mergeCell ref="A6:B6"/>
    <mergeCell ref="A15:B15"/>
    <mergeCell ref="C15:D15"/>
    <mergeCell ref="A8:B8"/>
    <mergeCell ref="E15:F15"/>
    <mergeCell ref="A16:B16"/>
    <mergeCell ref="C16:D16"/>
    <mergeCell ref="E16:F16"/>
    <mergeCell ref="A13:B13"/>
    <mergeCell ref="C13:D13"/>
    <mergeCell ref="E13:F13"/>
    <mergeCell ref="A14:B14"/>
    <mergeCell ref="C14:D14"/>
    <mergeCell ref="E14:F14"/>
    <mergeCell ref="A21:B21"/>
    <mergeCell ref="C21:D21"/>
    <mergeCell ref="E21:F21"/>
    <mergeCell ref="A22:B22"/>
    <mergeCell ref="C22:D22"/>
    <mergeCell ref="E22:F22"/>
    <mergeCell ref="A17:B17"/>
    <mergeCell ref="C17:D17"/>
    <mergeCell ref="E17:F17"/>
    <mergeCell ref="A18:B18"/>
    <mergeCell ref="C18:D18"/>
    <mergeCell ref="E18:F18"/>
    <mergeCell ref="A19:B19"/>
    <mergeCell ref="C19:D19"/>
    <mergeCell ref="C25:D25"/>
    <mergeCell ref="E25:F25"/>
    <mergeCell ref="A26:B26"/>
    <mergeCell ref="C26:D26"/>
    <mergeCell ref="E26:F26"/>
    <mergeCell ref="A23:B23"/>
    <mergeCell ref="C23:D23"/>
    <mergeCell ref="E23:F23"/>
    <mergeCell ref="A24:B24"/>
    <mergeCell ref="C24:D24"/>
    <mergeCell ref="E24:F24"/>
    <mergeCell ref="A25:B25"/>
    <mergeCell ref="E27:F27"/>
    <mergeCell ref="A28:B28"/>
    <mergeCell ref="A33:B33"/>
    <mergeCell ref="C33:D33"/>
    <mergeCell ref="E33:F33"/>
    <mergeCell ref="A34:B34"/>
    <mergeCell ref="C34:D34"/>
    <mergeCell ref="E34:F34"/>
    <mergeCell ref="A31:B31"/>
    <mergeCell ref="C31:D31"/>
    <mergeCell ref="E31:F31"/>
    <mergeCell ref="A32:B32"/>
    <mergeCell ref="C32:D32"/>
    <mergeCell ref="E32:F32"/>
    <mergeCell ref="A27:B27"/>
    <mergeCell ref="C27:D27"/>
    <mergeCell ref="A29:B29"/>
    <mergeCell ref="C29:D29"/>
    <mergeCell ref="C28:D28"/>
    <mergeCell ref="E28:F28"/>
    <mergeCell ref="E36:F36"/>
    <mergeCell ref="A37:B37"/>
    <mergeCell ref="C37:D37"/>
    <mergeCell ref="E37:F37"/>
    <mergeCell ref="A38:B38"/>
    <mergeCell ref="C38:D38"/>
    <mergeCell ref="E38:F38"/>
    <mergeCell ref="A35:B35"/>
    <mergeCell ref="C35:D35"/>
    <mergeCell ref="E35:F35"/>
    <mergeCell ref="A36:B36"/>
    <mergeCell ref="C36:D36"/>
    <mergeCell ref="A43:B43"/>
    <mergeCell ref="C43:D43"/>
    <mergeCell ref="E43:F43"/>
    <mergeCell ref="A44:B44"/>
    <mergeCell ref="C44:D44"/>
    <mergeCell ref="E44:F44"/>
    <mergeCell ref="A39:B39"/>
    <mergeCell ref="C39:D39"/>
    <mergeCell ref="A41:B41"/>
    <mergeCell ref="C41:D41"/>
    <mergeCell ref="E41:F41"/>
    <mergeCell ref="A42:B42"/>
    <mergeCell ref="C42:D42"/>
    <mergeCell ref="E42:F42"/>
    <mergeCell ref="A47:B47"/>
    <mergeCell ref="C47:D47"/>
    <mergeCell ref="E47:F47"/>
    <mergeCell ref="A48:B48"/>
    <mergeCell ref="C48:D48"/>
    <mergeCell ref="E48:F48"/>
    <mergeCell ref="A45:B45"/>
    <mergeCell ref="C45:D45"/>
    <mergeCell ref="E45:F45"/>
    <mergeCell ref="A46:B46"/>
    <mergeCell ref="C46:D46"/>
    <mergeCell ref="E46:F46"/>
    <mergeCell ref="A53:B53"/>
    <mergeCell ref="C53:D53"/>
    <mergeCell ref="E53:F53"/>
    <mergeCell ref="A54:B54"/>
    <mergeCell ref="C54:D54"/>
    <mergeCell ref="E54:F54"/>
    <mergeCell ref="A49:B49"/>
    <mergeCell ref="C49:D49"/>
    <mergeCell ref="A51:B51"/>
    <mergeCell ref="C51:D51"/>
    <mergeCell ref="E51:F51"/>
    <mergeCell ref="A52:B52"/>
    <mergeCell ref="C52:D52"/>
    <mergeCell ref="E52:F52"/>
    <mergeCell ref="A57:B57"/>
    <mergeCell ref="C57:D57"/>
    <mergeCell ref="E57:F57"/>
    <mergeCell ref="A58:B58"/>
    <mergeCell ref="C58:D58"/>
    <mergeCell ref="E58:F58"/>
    <mergeCell ref="A55:B55"/>
    <mergeCell ref="C55:D55"/>
    <mergeCell ref="E55:F55"/>
    <mergeCell ref="A56:B56"/>
    <mergeCell ref="C56:D56"/>
    <mergeCell ref="E56:F56"/>
    <mergeCell ref="A63:B63"/>
    <mergeCell ref="C63:D63"/>
    <mergeCell ref="E63:F63"/>
    <mergeCell ref="A64:B64"/>
    <mergeCell ref="C64:D64"/>
    <mergeCell ref="E64:F64"/>
    <mergeCell ref="A59:B59"/>
    <mergeCell ref="C59:D59"/>
    <mergeCell ref="A61:B61"/>
    <mergeCell ref="C61:D61"/>
    <mergeCell ref="E61:F61"/>
    <mergeCell ref="A62:B62"/>
    <mergeCell ref="C62:D62"/>
    <mergeCell ref="E62:F62"/>
    <mergeCell ref="A69:B69"/>
    <mergeCell ref="C69:D69"/>
    <mergeCell ref="A67:B67"/>
    <mergeCell ref="C67:D67"/>
    <mergeCell ref="E67:F67"/>
    <mergeCell ref="A68:B68"/>
    <mergeCell ref="C68:D68"/>
    <mergeCell ref="E68:F68"/>
    <mergeCell ref="A65:B65"/>
    <mergeCell ref="C65:D65"/>
    <mergeCell ref="E65:F65"/>
    <mergeCell ref="A66:B66"/>
    <mergeCell ref="C66:D66"/>
    <mergeCell ref="E66:F66"/>
  </mergeCells>
  <phoneticPr fontId="44" type="noConversion"/>
  <pageMargins left="0.69972223043441772" right="0.69972223043441772" top="0.75" bottom="0.75" header="0.30000001192092896" footer="0.30000001192092896"/>
  <pageSetup paperSize="9" scale="85" fitToWidth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XFD231"/>
  <sheetViews>
    <sheetView zoomScale="75" zoomScaleNormal="75" zoomScaleSheetLayoutView="75" workbookViewId="0">
      <selection activeCell="O5" sqref="O5"/>
    </sheetView>
  </sheetViews>
  <sheetFormatPr defaultColWidth="8.625" defaultRowHeight="16.5"/>
  <cols>
    <col min="1" max="1" width="11.625" style="7" customWidth="1"/>
    <col min="2" max="8" width="22.625" style="7" customWidth="1"/>
    <col min="9" max="9" width="9" style="7" customWidth="1"/>
    <col min="10" max="10" width="10.625" style="7" bestFit="1" customWidth="1"/>
    <col min="11" max="13" width="9" style="7"/>
  </cols>
  <sheetData>
    <row r="1" spans="1:23 16384:16384" ht="20.100000000000001" customHeight="1">
      <c r="A1" s="151" t="s">
        <v>79</v>
      </c>
      <c r="B1" s="151"/>
      <c r="C1" s="151"/>
      <c r="D1" s="151"/>
      <c r="E1" s="151"/>
      <c r="F1" s="151"/>
      <c r="G1" s="151"/>
      <c r="H1" s="151"/>
    </row>
    <row r="2" spans="1:23 16384:16384" ht="20.100000000000001" customHeight="1">
      <c r="A2" s="152"/>
      <c r="B2" s="152"/>
      <c r="C2" s="152"/>
      <c r="D2" s="152"/>
      <c r="E2" s="152"/>
      <c r="F2" s="152"/>
      <c r="G2" s="152"/>
      <c r="H2" s="152"/>
    </row>
    <row r="3" spans="1:23 16384:16384" ht="20.100000000000001" customHeight="1">
      <c r="A3" s="24"/>
      <c r="B3" s="25" t="s">
        <v>247</v>
      </c>
      <c r="C3" s="25" t="s">
        <v>252</v>
      </c>
      <c r="D3" s="25" t="s">
        <v>264</v>
      </c>
      <c r="E3" s="25" t="s">
        <v>567</v>
      </c>
      <c r="F3" s="25" t="s">
        <v>248</v>
      </c>
      <c r="G3" s="25" t="s">
        <v>568</v>
      </c>
      <c r="H3" s="26" t="s">
        <v>257</v>
      </c>
      <c r="I3" s="69"/>
    </row>
    <row r="4" spans="1:23 16384:16384" ht="20.100000000000001" customHeight="1">
      <c r="A4" s="153" t="s">
        <v>126</v>
      </c>
      <c r="B4" s="109" t="s">
        <v>337</v>
      </c>
      <c r="C4" s="109" t="s">
        <v>337</v>
      </c>
      <c r="D4" s="109" t="s">
        <v>337</v>
      </c>
      <c r="E4" s="109" t="s">
        <v>337</v>
      </c>
      <c r="F4" s="109" t="s">
        <v>337</v>
      </c>
      <c r="G4" s="109" t="s">
        <v>337</v>
      </c>
      <c r="H4" s="111" t="s">
        <v>337</v>
      </c>
      <c r="I4" s="69"/>
    </row>
    <row r="5" spans="1:23 16384:16384" ht="20.100000000000001" customHeight="1">
      <c r="A5" s="153"/>
      <c r="B5" s="101" t="s">
        <v>136</v>
      </c>
      <c r="C5" s="101" t="s">
        <v>334</v>
      </c>
      <c r="D5" s="101" t="s">
        <v>355</v>
      </c>
      <c r="E5" s="101" t="s">
        <v>216</v>
      </c>
      <c r="F5" s="101" t="s">
        <v>224</v>
      </c>
      <c r="G5" s="101" t="s">
        <v>242</v>
      </c>
      <c r="H5" s="102" t="s">
        <v>33</v>
      </c>
      <c r="I5" s="69"/>
    </row>
    <row r="6" spans="1:23 16384:16384" ht="20.100000000000001" customHeight="1">
      <c r="A6" s="153"/>
      <c r="B6" s="101" t="s">
        <v>236</v>
      </c>
      <c r="C6" s="101" t="s">
        <v>294</v>
      </c>
      <c r="D6" s="101" t="s">
        <v>312</v>
      </c>
      <c r="E6" s="101" t="s">
        <v>323</v>
      </c>
      <c r="F6" s="101" t="s">
        <v>522</v>
      </c>
      <c r="G6" s="101" t="s">
        <v>316</v>
      </c>
      <c r="H6" s="102" t="s">
        <v>429</v>
      </c>
      <c r="I6" s="69"/>
      <c r="J6" s="54"/>
    </row>
    <row r="7" spans="1:23 16384:16384" ht="20.100000000000001" customHeight="1">
      <c r="A7" s="153"/>
      <c r="B7" s="101" t="s">
        <v>336</v>
      </c>
      <c r="C7" s="101" t="s">
        <v>360</v>
      </c>
      <c r="D7" s="101" t="s">
        <v>361</v>
      </c>
      <c r="E7" s="101" t="s">
        <v>202</v>
      </c>
      <c r="F7" s="101" t="s">
        <v>235</v>
      </c>
      <c r="G7" s="101" t="s">
        <v>309</v>
      </c>
      <c r="H7" s="102" t="s">
        <v>231</v>
      </c>
      <c r="I7" s="69"/>
      <c r="J7" s="54"/>
    </row>
    <row r="8" spans="1:23 16384:16384" ht="20.100000000000001" customHeight="1">
      <c r="A8" s="153"/>
      <c r="B8" s="101" t="s">
        <v>329</v>
      </c>
      <c r="C8" s="101" t="s">
        <v>272</v>
      </c>
      <c r="D8" s="101" t="s">
        <v>335</v>
      </c>
      <c r="E8" s="101" t="s">
        <v>230</v>
      </c>
      <c r="F8" s="101" t="s">
        <v>332</v>
      </c>
      <c r="G8" s="101" t="s">
        <v>302</v>
      </c>
      <c r="H8" s="102" t="s">
        <v>322</v>
      </c>
      <c r="I8" s="289"/>
      <c r="J8" s="90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</row>
    <row r="9" spans="1:23 16384:16384" ht="20.100000000000001" customHeight="1">
      <c r="A9" s="153"/>
      <c r="B9" s="103" t="s">
        <v>191</v>
      </c>
      <c r="C9" s="103" t="s">
        <v>191</v>
      </c>
      <c r="D9" s="103" t="s">
        <v>191</v>
      </c>
      <c r="E9" s="103" t="s">
        <v>191</v>
      </c>
      <c r="F9" s="103" t="s">
        <v>191</v>
      </c>
      <c r="G9" s="103" t="s">
        <v>191</v>
      </c>
      <c r="H9" s="104" t="s">
        <v>191</v>
      </c>
      <c r="I9" s="289"/>
      <c r="J9" s="97"/>
      <c r="K9" s="290"/>
      <c r="L9" s="290"/>
      <c r="M9" s="290"/>
      <c r="N9" s="89"/>
      <c r="O9" s="89"/>
      <c r="P9" s="89"/>
      <c r="Q9" s="89"/>
      <c r="R9" s="89"/>
      <c r="S9" s="89"/>
      <c r="T9" s="89"/>
      <c r="U9" s="89"/>
      <c r="V9" s="89"/>
      <c r="W9" s="89"/>
    </row>
    <row r="10" spans="1:23 16384:16384" ht="20.100000000000001" customHeight="1">
      <c r="A10" s="33" t="s">
        <v>189</v>
      </c>
      <c r="B10" s="105" t="s">
        <v>373</v>
      </c>
      <c r="C10" s="105" t="s">
        <v>368</v>
      </c>
      <c r="D10" s="105" t="s">
        <v>368</v>
      </c>
      <c r="E10" s="105" t="s">
        <v>366</v>
      </c>
      <c r="F10" s="105" t="s">
        <v>373</v>
      </c>
      <c r="G10" s="105" t="s">
        <v>374</v>
      </c>
      <c r="H10" s="106" t="s">
        <v>372</v>
      </c>
      <c r="I10" s="289"/>
      <c r="J10" s="90"/>
      <c r="K10" s="290"/>
      <c r="L10" s="290"/>
      <c r="M10" s="290"/>
      <c r="N10" s="89"/>
      <c r="O10" s="89"/>
      <c r="P10" s="89"/>
      <c r="Q10" s="89"/>
      <c r="R10" s="89"/>
      <c r="S10" s="89"/>
      <c r="T10" s="89"/>
      <c r="U10" s="89"/>
      <c r="V10" s="89"/>
      <c r="W10" s="89"/>
    </row>
    <row r="11" spans="1:23 16384:16384" ht="20.100000000000001" customHeight="1">
      <c r="A11" s="36" t="s">
        <v>194</v>
      </c>
      <c r="B11" s="107" t="s">
        <v>370</v>
      </c>
      <c r="C11" s="107" t="s">
        <v>122</v>
      </c>
      <c r="D11" s="107" t="s">
        <v>122</v>
      </c>
      <c r="E11" s="107" t="s">
        <v>122</v>
      </c>
      <c r="F11" s="107" t="s">
        <v>475</v>
      </c>
      <c r="G11" s="107" t="s">
        <v>314</v>
      </c>
      <c r="H11" s="108" t="s">
        <v>435</v>
      </c>
      <c r="I11" s="289"/>
      <c r="J11" s="90"/>
      <c r="K11" s="290"/>
      <c r="L11" s="290"/>
      <c r="M11" s="290"/>
      <c r="N11" s="89"/>
      <c r="O11" s="89"/>
      <c r="P11" s="89"/>
      <c r="Q11" s="89"/>
      <c r="R11" s="89"/>
      <c r="S11" s="89"/>
      <c r="T11" s="89"/>
      <c r="U11" s="89"/>
      <c r="V11" s="89"/>
      <c r="W11" s="89"/>
    </row>
    <row r="12" spans="1:23 16384:16384" ht="20.100000000000001" customHeight="1">
      <c r="A12" s="133" t="s">
        <v>206</v>
      </c>
      <c r="B12" s="134" t="s">
        <v>352</v>
      </c>
      <c r="C12" s="134" t="s">
        <v>352</v>
      </c>
      <c r="D12" s="134" t="s">
        <v>352</v>
      </c>
      <c r="E12" s="134" t="s">
        <v>352</v>
      </c>
      <c r="F12" s="134" t="s">
        <v>352</v>
      </c>
      <c r="G12" s="134" t="s">
        <v>352</v>
      </c>
      <c r="H12" s="135" t="s">
        <v>352</v>
      </c>
      <c r="I12" s="289"/>
      <c r="J12" s="90"/>
      <c r="K12" s="290"/>
      <c r="L12" s="290"/>
      <c r="M12" s="290"/>
      <c r="N12" s="89"/>
      <c r="O12" s="89"/>
      <c r="P12" s="92"/>
      <c r="Q12" s="114"/>
      <c r="R12" s="114"/>
      <c r="S12" s="114"/>
      <c r="T12" s="114"/>
      <c r="U12" s="89"/>
      <c r="V12" s="89"/>
      <c r="W12" s="89"/>
      <c r="XFD12" s="17"/>
    </row>
    <row r="13" spans="1:23 16384:16384" ht="20.100000000000001" customHeight="1">
      <c r="A13" s="148" t="s">
        <v>121</v>
      </c>
      <c r="B13" s="110" t="s">
        <v>197</v>
      </c>
      <c r="C13" s="110" t="s">
        <v>197</v>
      </c>
      <c r="D13" s="110" t="s">
        <v>197</v>
      </c>
      <c r="E13" s="110" t="s">
        <v>197</v>
      </c>
      <c r="F13" s="110" t="s">
        <v>197</v>
      </c>
      <c r="G13" s="110" t="s">
        <v>197</v>
      </c>
      <c r="H13" s="112" t="s">
        <v>197</v>
      </c>
      <c r="I13" s="289"/>
      <c r="J13" s="90"/>
      <c r="K13" s="290"/>
      <c r="L13" s="92"/>
      <c r="M13" s="290"/>
      <c r="N13" s="89"/>
      <c r="O13" s="89"/>
      <c r="P13" s="92"/>
      <c r="Q13" s="114"/>
      <c r="R13" s="114"/>
      <c r="S13" s="92"/>
      <c r="T13" s="114"/>
      <c r="U13" s="89"/>
      <c r="V13" s="89"/>
      <c r="W13" s="89"/>
    </row>
    <row r="14" spans="1:23 16384:16384" ht="20.100000000000001" customHeight="1">
      <c r="A14" s="36" t="s">
        <v>127</v>
      </c>
      <c r="B14" s="107" t="s">
        <v>198</v>
      </c>
      <c r="C14" s="107" t="s">
        <v>198</v>
      </c>
      <c r="D14" s="107" t="s">
        <v>198</v>
      </c>
      <c r="E14" s="107" t="s">
        <v>203</v>
      </c>
      <c r="F14" s="107" t="s">
        <v>203</v>
      </c>
      <c r="G14" s="107" t="s">
        <v>198</v>
      </c>
      <c r="H14" s="108" t="s">
        <v>198</v>
      </c>
      <c r="I14" s="289"/>
      <c r="J14" s="97"/>
      <c r="K14" s="290"/>
      <c r="L14" s="290"/>
      <c r="M14" s="290"/>
      <c r="N14" s="89"/>
      <c r="O14" s="89"/>
      <c r="P14" s="92"/>
      <c r="Q14" s="114"/>
      <c r="R14" s="291"/>
      <c r="S14" s="92"/>
      <c r="T14" s="114"/>
      <c r="U14" s="89"/>
      <c r="V14" s="89"/>
      <c r="W14" s="89"/>
    </row>
    <row r="15" spans="1:23 16384:16384" ht="20.100000000000001" customHeight="1">
      <c r="A15" s="153" t="s">
        <v>117</v>
      </c>
      <c r="B15" s="109" t="s">
        <v>337</v>
      </c>
      <c r="C15" s="109" t="s">
        <v>337</v>
      </c>
      <c r="D15" s="109" t="s">
        <v>358</v>
      </c>
      <c r="E15" s="109" t="s">
        <v>337</v>
      </c>
      <c r="F15" s="109" t="s">
        <v>337</v>
      </c>
      <c r="G15" s="109" t="s">
        <v>337</v>
      </c>
      <c r="H15" s="111" t="s">
        <v>337</v>
      </c>
      <c r="I15" s="289"/>
      <c r="J15" s="290"/>
      <c r="K15" s="97"/>
      <c r="L15" s="97"/>
      <c r="M15" s="290"/>
      <c r="N15" s="89"/>
      <c r="O15" s="89"/>
      <c r="P15" s="92"/>
      <c r="Q15" s="114"/>
      <c r="R15" s="114"/>
      <c r="S15" s="92"/>
      <c r="T15" s="114"/>
      <c r="U15" s="89"/>
      <c r="V15" s="89"/>
      <c r="W15" s="89"/>
    </row>
    <row r="16" spans="1:23 16384:16384" ht="20.100000000000001" customHeight="1">
      <c r="A16" s="153"/>
      <c r="B16" s="101" t="s">
        <v>330</v>
      </c>
      <c r="C16" s="101" t="s">
        <v>311</v>
      </c>
      <c r="D16" s="101" t="s">
        <v>282</v>
      </c>
      <c r="E16" s="101" t="s">
        <v>262</v>
      </c>
      <c r="F16" s="87" t="s">
        <v>181</v>
      </c>
      <c r="G16" s="101" t="s">
        <v>262</v>
      </c>
      <c r="H16" s="102" t="s">
        <v>305</v>
      </c>
      <c r="I16" s="292"/>
      <c r="J16" s="290"/>
      <c r="K16" s="97"/>
      <c r="L16" s="97"/>
      <c r="M16" s="290"/>
      <c r="N16" s="89"/>
      <c r="O16" s="89"/>
      <c r="P16" s="92"/>
      <c r="Q16" s="114"/>
      <c r="R16" s="114"/>
      <c r="S16" s="92"/>
      <c r="T16" s="114"/>
      <c r="U16" s="89"/>
      <c r="V16" s="89"/>
      <c r="W16" s="89"/>
    </row>
    <row r="17" spans="1:23" ht="20.100000000000001" customHeight="1">
      <c r="A17" s="153"/>
      <c r="B17" s="71" t="s">
        <v>277</v>
      </c>
      <c r="C17" s="101" t="s">
        <v>273</v>
      </c>
      <c r="D17" s="101" t="s">
        <v>352</v>
      </c>
      <c r="E17" s="101" t="s">
        <v>297</v>
      </c>
      <c r="F17" s="101" t="s">
        <v>222</v>
      </c>
      <c r="G17" s="101" t="s">
        <v>317</v>
      </c>
      <c r="H17" s="102" t="s">
        <v>300</v>
      </c>
      <c r="I17" s="289"/>
      <c r="J17" s="293"/>
      <c r="K17" s="294"/>
      <c r="L17" s="294"/>
      <c r="M17" s="295"/>
      <c r="N17" s="293"/>
      <c r="O17" s="293"/>
      <c r="P17" s="92"/>
      <c r="Q17" s="114"/>
      <c r="R17" s="114"/>
      <c r="S17" s="92"/>
      <c r="T17" s="114"/>
      <c r="U17" s="89"/>
      <c r="V17" s="89"/>
      <c r="W17" s="89"/>
    </row>
    <row r="18" spans="1:23" ht="20.100000000000001" customHeight="1">
      <c r="A18" s="153"/>
      <c r="B18" s="71" t="s">
        <v>238</v>
      </c>
      <c r="C18" s="101" t="s">
        <v>328</v>
      </c>
      <c r="D18" s="101" t="s">
        <v>290</v>
      </c>
      <c r="E18" s="137" t="s">
        <v>99</v>
      </c>
      <c r="F18" s="101" t="s">
        <v>27</v>
      </c>
      <c r="G18" s="101" t="s">
        <v>512</v>
      </c>
      <c r="H18" s="102" t="s">
        <v>319</v>
      </c>
      <c r="I18" s="289"/>
      <c r="J18" s="290"/>
      <c r="K18" s="97"/>
      <c r="L18" s="97"/>
      <c r="M18" s="290"/>
      <c r="N18" s="89"/>
      <c r="O18" s="89"/>
      <c r="P18" s="93"/>
      <c r="Q18" s="114"/>
      <c r="R18" s="114"/>
      <c r="S18" s="92"/>
      <c r="T18" s="114"/>
      <c r="U18" s="89"/>
      <c r="V18" s="89"/>
      <c r="W18" s="89"/>
    </row>
    <row r="19" spans="1:23" ht="20.100000000000001" customHeight="1">
      <c r="A19" s="153"/>
      <c r="B19" s="71" t="s">
        <v>363</v>
      </c>
      <c r="C19" s="101" t="s">
        <v>306</v>
      </c>
      <c r="D19" s="101" t="s">
        <v>291</v>
      </c>
      <c r="E19" s="101" t="s">
        <v>276</v>
      </c>
      <c r="F19" s="101" t="s">
        <v>541</v>
      </c>
      <c r="G19" s="101" t="s">
        <v>327</v>
      </c>
      <c r="H19" s="102" t="s">
        <v>313</v>
      </c>
      <c r="I19" s="296"/>
      <c r="J19" s="293"/>
      <c r="K19" s="297"/>
      <c r="L19" s="293"/>
      <c r="M19" s="293"/>
      <c r="N19" s="89"/>
      <c r="O19" s="89"/>
      <c r="P19" s="92"/>
      <c r="Q19" s="114"/>
      <c r="R19" s="114"/>
      <c r="S19" s="93"/>
      <c r="T19" s="114"/>
      <c r="U19" s="89"/>
      <c r="V19" s="89"/>
      <c r="W19" s="89"/>
    </row>
    <row r="20" spans="1:23" ht="20.100000000000001" customHeight="1">
      <c r="A20" s="153"/>
      <c r="B20" s="103" t="s">
        <v>191</v>
      </c>
      <c r="C20" s="103" t="s">
        <v>191</v>
      </c>
      <c r="D20" s="103" t="s">
        <v>191</v>
      </c>
      <c r="E20" s="103" t="s">
        <v>191</v>
      </c>
      <c r="F20" s="103" t="s">
        <v>191</v>
      </c>
      <c r="G20" s="103" t="s">
        <v>191</v>
      </c>
      <c r="H20" s="104" t="s">
        <v>191</v>
      </c>
      <c r="I20" s="289"/>
      <c r="J20" s="290"/>
      <c r="K20" s="290"/>
      <c r="L20" s="290"/>
      <c r="M20" s="290"/>
      <c r="N20" s="89"/>
      <c r="O20" s="89"/>
      <c r="P20" s="114"/>
      <c r="Q20" s="114"/>
      <c r="R20" s="114"/>
      <c r="S20" s="92"/>
      <c r="T20" s="114"/>
      <c r="U20" s="89"/>
      <c r="V20" s="89"/>
      <c r="W20" s="89"/>
    </row>
    <row r="21" spans="1:23" ht="20.100000000000001" customHeight="1">
      <c r="A21" s="33" t="s">
        <v>189</v>
      </c>
      <c r="B21" s="34" t="s">
        <v>372</v>
      </c>
      <c r="C21" s="105" t="s">
        <v>371</v>
      </c>
      <c r="D21" s="105" t="s">
        <v>479</v>
      </c>
      <c r="E21" s="105" t="s">
        <v>377</v>
      </c>
      <c r="F21" s="105" t="s">
        <v>368</v>
      </c>
      <c r="G21" s="105" t="s">
        <v>372</v>
      </c>
      <c r="H21" s="106" t="s">
        <v>377</v>
      </c>
      <c r="I21" s="289"/>
      <c r="J21" s="290"/>
      <c r="K21" s="290"/>
      <c r="L21" s="290"/>
      <c r="M21" s="290"/>
      <c r="N21" s="89"/>
      <c r="O21" s="89"/>
      <c r="P21" s="114"/>
      <c r="Q21" s="114"/>
      <c r="R21" s="114"/>
      <c r="S21" s="114"/>
      <c r="T21" s="114"/>
      <c r="U21" s="89"/>
      <c r="V21" s="89"/>
      <c r="W21" s="89"/>
    </row>
    <row r="22" spans="1:23" ht="20.100000000000001" customHeight="1">
      <c r="A22" s="36" t="s">
        <v>194</v>
      </c>
      <c r="B22" s="107" t="s">
        <v>122</v>
      </c>
      <c r="C22" s="107" t="s">
        <v>296</v>
      </c>
      <c r="D22" s="107" t="s">
        <v>260</v>
      </c>
      <c r="E22" s="107" t="s">
        <v>233</v>
      </c>
      <c r="F22" s="107" t="s">
        <v>219</v>
      </c>
      <c r="G22" s="107" t="s">
        <v>134</v>
      </c>
      <c r="H22" s="108" t="s">
        <v>122</v>
      </c>
      <c r="I22" s="289"/>
      <c r="J22" s="290"/>
      <c r="K22" s="290"/>
      <c r="L22" s="290"/>
      <c r="M22" s="290"/>
      <c r="N22" s="89"/>
      <c r="O22" s="89"/>
      <c r="P22" s="114"/>
      <c r="Q22" s="114"/>
      <c r="R22" s="114"/>
      <c r="S22" s="114"/>
      <c r="T22" s="114"/>
      <c r="U22" s="89"/>
      <c r="V22" s="89"/>
      <c r="W22" s="89"/>
    </row>
    <row r="23" spans="1:23" ht="20.100000000000001" customHeight="1">
      <c r="A23" s="133" t="s">
        <v>206</v>
      </c>
      <c r="B23" s="134" t="s">
        <v>352</v>
      </c>
      <c r="C23" s="134" t="s">
        <v>352</v>
      </c>
      <c r="D23" s="134" t="s">
        <v>352</v>
      </c>
      <c r="E23" s="134" t="s">
        <v>352</v>
      </c>
      <c r="F23" s="134" t="s">
        <v>352</v>
      </c>
      <c r="G23" s="134" t="s">
        <v>352</v>
      </c>
      <c r="H23" s="135" t="s">
        <v>352</v>
      </c>
      <c r="I23" s="289"/>
      <c r="J23" s="290"/>
      <c r="K23" s="290"/>
      <c r="L23" s="290"/>
      <c r="M23" s="290"/>
      <c r="N23" s="89"/>
      <c r="O23" s="89"/>
      <c r="P23" s="114"/>
      <c r="Q23" s="114"/>
      <c r="R23" s="114"/>
      <c r="S23" s="114"/>
      <c r="T23" s="114"/>
      <c r="U23" s="89"/>
      <c r="V23" s="89"/>
      <c r="W23" s="89"/>
    </row>
    <row r="24" spans="1:23" ht="20.100000000000001" customHeight="1">
      <c r="A24" s="148" t="s">
        <v>121</v>
      </c>
      <c r="B24" s="110" t="s">
        <v>239</v>
      </c>
      <c r="C24" s="110" t="s">
        <v>199</v>
      </c>
      <c r="D24" s="110" t="s">
        <v>344</v>
      </c>
      <c r="E24" s="110" t="s">
        <v>46</v>
      </c>
      <c r="F24" s="110" t="s">
        <v>427</v>
      </c>
      <c r="G24" s="110" t="s">
        <v>19</v>
      </c>
      <c r="H24" s="112" t="s">
        <v>344</v>
      </c>
      <c r="I24" s="289"/>
      <c r="J24" s="97"/>
      <c r="K24" s="290"/>
      <c r="L24" s="290"/>
      <c r="M24" s="290"/>
      <c r="N24" s="89"/>
      <c r="O24" s="89"/>
      <c r="P24" s="114"/>
      <c r="Q24" s="92"/>
      <c r="R24" s="114"/>
      <c r="S24" s="114"/>
      <c r="T24" s="114"/>
      <c r="U24" s="89"/>
      <c r="V24" s="89"/>
      <c r="W24" s="89"/>
    </row>
    <row r="25" spans="1:23" ht="20.100000000000001" customHeight="1">
      <c r="A25" s="36" t="s">
        <v>127</v>
      </c>
      <c r="B25" s="107" t="s">
        <v>345</v>
      </c>
      <c r="C25" s="107" t="s">
        <v>237</v>
      </c>
      <c r="D25" s="107" t="s">
        <v>365</v>
      </c>
      <c r="E25" s="107" t="s">
        <v>359</v>
      </c>
      <c r="F25" s="107" t="s">
        <v>485</v>
      </c>
      <c r="G25" s="107" t="s">
        <v>58</v>
      </c>
      <c r="H25" s="108" t="s">
        <v>481</v>
      </c>
      <c r="I25" s="289"/>
      <c r="J25" s="290"/>
      <c r="K25" s="290"/>
      <c r="L25" s="290"/>
      <c r="M25" s="290"/>
      <c r="N25" s="89"/>
      <c r="O25" s="89"/>
      <c r="P25" s="114"/>
      <c r="Q25" s="92"/>
      <c r="R25" s="114"/>
      <c r="S25" s="114"/>
      <c r="T25" s="114"/>
      <c r="U25" s="89"/>
      <c r="V25" s="89"/>
      <c r="W25" s="89"/>
    </row>
    <row r="26" spans="1:23" ht="20.100000000000001" customHeight="1">
      <c r="A26" s="153" t="s">
        <v>85</v>
      </c>
      <c r="B26" s="109" t="s">
        <v>337</v>
      </c>
      <c r="C26" s="109" t="s">
        <v>337</v>
      </c>
      <c r="D26" s="109" t="s">
        <v>337</v>
      </c>
      <c r="E26" s="109" t="s">
        <v>337</v>
      </c>
      <c r="F26" s="109" t="s">
        <v>337</v>
      </c>
      <c r="G26" s="109" t="s">
        <v>337</v>
      </c>
      <c r="H26" s="111" t="s">
        <v>337</v>
      </c>
      <c r="I26" s="292"/>
      <c r="J26" s="84"/>
      <c r="K26" s="293"/>
      <c r="L26" s="298"/>
      <c r="M26" s="293"/>
      <c r="N26" s="89"/>
      <c r="O26" s="89"/>
      <c r="P26" s="114"/>
      <c r="Q26" s="92"/>
      <c r="R26" s="114"/>
      <c r="S26" s="114"/>
      <c r="T26" s="114"/>
      <c r="U26" s="89"/>
      <c r="V26" s="89"/>
      <c r="W26" s="89"/>
    </row>
    <row r="27" spans="1:23" ht="20.100000000000001" customHeight="1">
      <c r="A27" s="153"/>
      <c r="B27" s="101" t="s">
        <v>333</v>
      </c>
      <c r="C27" s="101" t="s">
        <v>221</v>
      </c>
      <c r="D27" s="101" t="s">
        <v>331</v>
      </c>
      <c r="E27" s="101" t="s">
        <v>301</v>
      </c>
      <c r="F27" s="101" t="s">
        <v>49</v>
      </c>
      <c r="G27" s="101" t="s">
        <v>225</v>
      </c>
      <c r="H27" s="102" t="s">
        <v>25</v>
      </c>
      <c r="I27" s="292"/>
      <c r="J27" s="293"/>
      <c r="K27" s="293"/>
      <c r="L27" s="293"/>
      <c r="M27" s="293"/>
      <c r="N27" s="89"/>
      <c r="O27" s="89"/>
      <c r="P27" s="114"/>
      <c r="Q27" s="92"/>
      <c r="R27" s="114"/>
      <c r="S27" s="114"/>
      <c r="T27" s="114"/>
      <c r="U27" s="89"/>
      <c r="V27" s="89"/>
      <c r="W27" s="89"/>
    </row>
    <row r="28" spans="1:23" ht="20.100000000000001" customHeight="1">
      <c r="A28" s="153"/>
      <c r="B28" s="101" t="s">
        <v>326</v>
      </c>
      <c r="C28" s="101" t="s">
        <v>324</v>
      </c>
      <c r="D28" s="101" t="s">
        <v>320</v>
      </c>
      <c r="E28" s="101" t="s">
        <v>307</v>
      </c>
      <c r="F28" s="101" t="s">
        <v>556</v>
      </c>
      <c r="G28" s="101" t="s">
        <v>308</v>
      </c>
      <c r="H28" s="102" t="s">
        <v>543</v>
      </c>
      <c r="I28" s="289"/>
      <c r="J28" s="293"/>
      <c r="K28" s="293"/>
      <c r="L28" s="293"/>
      <c r="M28" s="293"/>
      <c r="N28" s="89"/>
      <c r="O28" s="89"/>
      <c r="P28" s="114"/>
      <c r="Q28" s="92"/>
      <c r="R28" s="114"/>
      <c r="S28" s="114"/>
      <c r="T28" s="114"/>
      <c r="U28" s="89"/>
      <c r="V28" s="89"/>
      <c r="W28" s="89"/>
    </row>
    <row r="29" spans="1:23" ht="20.100000000000001" customHeight="1">
      <c r="A29" s="153"/>
      <c r="B29" s="101" t="s">
        <v>241</v>
      </c>
      <c r="C29" s="101" t="s">
        <v>240</v>
      </c>
      <c r="D29" s="101" t="s">
        <v>315</v>
      </c>
      <c r="E29" s="101" t="s">
        <v>318</v>
      </c>
      <c r="F29" s="101" t="s">
        <v>304</v>
      </c>
      <c r="G29" s="101" t="s">
        <v>21</v>
      </c>
      <c r="H29" s="102" t="s">
        <v>57</v>
      </c>
      <c r="I29" s="292"/>
      <c r="J29" s="294"/>
      <c r="K29" s="293"/>
      <c r="L29" s="293"/>
      <c r="M29" s="293"/>
      <c r="N29" s="89"/>
      <c r="O29" s="89"/>
      <c r="P29" s="114"/>
      <c r="Q29" s="93"/>
      <c r="R29" s="114"/>
      <c r="S29" s="114"/>
      <c r="T29" s="114"/>
      <c r="U29" s="89"/>
      <c r="V29" s="89"/>
      <c r="W29" s="89"/>
    </row>
    <row r="30" spans="1:23" ht="20.100000000000001" customHeight="1">
      <c r="A30" s="153"/>
      <c r="B30" s="101" t="s">
        <v>325</v>
      </c>
      <c r="C30" s="101" t="s">
        <v>124</v>
      </c>
      <c r="D30" s="101" t="s">
        <v>232</v>
      </c>
      <c r="E30" s="101" t="s">
        <v>303</v>
      </c>
      <c r="F30" s="101" t="s">
        <v>71</v>
      </c>
      <c r="G30" s="101" t="s">
        <v>65</v>
      </c>
      <c r="H30" s="102" t="s">
        <v>213</v>
      </c>
      <c r="I30" s="289"/>
      <c r="J30" s="293"/>
      <c r="K30" s="293"/>
      <c r="L30" s="293"/>
      <c r="M30" s="293"/>
      <c r="N30" s="89"/>
      <c r="O30" s="89"/>
      <c r="P30" s="114"/>
      <c r="Q30" s="92"/>
      <c r="R30" s="114"/>
      <c r="S30" s="114"/>
      <c r="T30" s="114"/>
      <c r="U30" s="89"/>
      <c r="V30" s="89"/>
      <c r="W30" s="89"/>
    </row>
    <row r="31" spans="1:23" ht="20.100000000000001" customHeight="1">
      <c r="A31" s="153"/>
      <c r="B31" s="103" t="s">
        <v>191</v>
      </c>
      <c r="C31" s="103" t="s">
        <v>191</v>
      </c>
      <c r="D31" s="103" t="s">
        <v>191</v>
      </c>
      <c r="E31" s="103" t="s">
        <v>191</v>
      </c>
      <c r="F31" s="103" t="s">
        <v>191</v>
      </c>
      <c r="G31" s="103" t="s">
        <v>191</v>
      </c>
      <c r="H31" s="104" t="s">
        <v>191</v>
      </c>
      <c r="I31" s="289"/>
      <c r="J31" s="293"/>
      <c r="K31" s="293"/>
      <c r="L31" s="293"/>
      <c r="M31" s="293"/>
      <c r="N31" s="89"/>
      <c r="O31" s="89"/>
      <c r="P31" s="114"/>
      <c r="Q31" s="114"/>
      <c r="R31" s="114"/>
      <c r="S31" s="114"/>
      <c r="T31" s="114"/>
      <c r="U31" s="89"/>
      <c r="V31" s="89"/>
      <c r="W31" s="89"/>
    </row>
    <row r="32" spans="1:23" ht="20.100000000000001" customHeight="1">
      <c r="A32" s="33" t="s">
        <v>189</v>
      </c>
      <c r="B32" s="56" t="s">
        <v>373</v>
      </c>
      <c r="C32" s="105" t="s">
        <v>372</v>
      </c>
      <c r="D32" s="105" t="s">
        <v>374</v>
      </c>
      <c r="E32" s="105" t="s">
        <v>371</v>
      </c>
      <c r="F32" s="105" t="s">
        <v>371</v>
      </c>
      <c r="G32" s="105" t="s">
        <v>374</v>
      </c>
      <c r="H32" s="99" t="s">
        <v>373</v>
      </c>
      <c r="I32" s="289"/>
      <c r="J32" s="293"/>
      <c r="K32" s="293"/>
      <c r="L32" s="293"/>
      <c r="M32" s="293"/>
      <c r="N32" s="89"/>
      <c r="O32" s="89"/>
      <c r="P32" s="89"/>
      <c r="Q32" s="89"/>
      <c r="R32" s="89"/>
      <c r="S32" s="89"/>
      <c r="T32" s="89"/>
      <c r="U32" s="89"/>
      <c r="V32" s="89"/>
      <c r="W32" s="89"/>
    </row>
    <row r="33" spans="1:13" ht="20.100000000000001" customHeight="1">
      <c r="A33" s="36" t="s">
        <v>194</v>
      </c>
      <c r="B33" s="107" t="s">
        <v>245</v>
      </c>
      <c r="C33" s="107" t="s">
        <v>219</v>
      </c>
      <c r="D33" s="107" t="s">
        <v>321</v>
      </c>
      <c r="E33" s="107" t="s">
        <v>122</v>
      </c>
      <c r="F33" s="107" t="s">
        <v>137</v>
      </c>
      <c r="G33" s="107" t="s">
        <v>212</v>
      </c>
      <c r="H33" s="108" t="s">
        <v>417</v>
      </c>
      <c r="I33" s="69"/>
      <c r="J33" s="54"/>
      <c r="K33" s="54"/>
      <c r="L33" s="54"/>
      <c r="M33" s="54"/>
    </row>
    <row r="34" spans="1:13" ht="20.100000000000001" customHeight="1">
      <c r="A34" s="133" t="s">
        <v>206</v>
      </c>
      <c r="B34" s="134" t="s">
        <v>352</v>
      </c>
      <c r="C34" s="134" t="s">
        <v>352</v>
      </c>
      <c r="D34" s="134" t="s">
        <v>352</v>
      </c>
      <c r="E34" s="134" t="s">
        <v>352</v>
      </c>
      <c r="F34" s="134" t="s">
        <v>352</v>
      </c>
      <c r="G34" s="134" t="s">
        <v>352</v>
      </c>
      <c r="H34" s="135" t="s">
        <v>352</v>
      </c>
      <c r="I34" s="69"/>
      <c r="J34" s="54"/>
      <c r="K34" s="54"/>
      <c r="L34" s="54"/>
      <c r="M34" s="54"/>
    </row>
    <row r="35" spans="1:13" ht="18">
      <c r="A35" s="148" t="s">
        <v>121</v>
      </c>
      <c r="B35" s="110" t="s">
        <v>227</v>
      </c>
      <c r="C35" s="110" t="s">
        <v>243</v>
      </c>
      <c r="D35" s="110" t="s">
        <v>140</v>
      </c>
      <c r="E35" s="110" t="s">
        <v>239</v>
      </c>
      <c r="F35" s="39" t="s">
        <v>344</v>
      </c>
      <c r="G35" s="39" t="s">
        <v>199</v>
      </c>
      <c r="H35" s="112" t="s">
        <v>50</v>
      </c>
    </row>
    <row r="36" spans="1:13" ht="18">
      <c r="A36" s="48" t="s">
        <v>185</v>
      </c>
      <c r="B36" s="44" t="s">
        <v>192</v>
      </c>
      <c r="C36" s="44" t="s">
        <v>192</v>
      </c>
      <c r="D36" s="44" t="s">
        <v>192</v>
      </c>
      <c r="E36" s="44" t="s">
        <v>192</v>
      </c>
      <c r="F36" s="44" t="s">
        <v>192</v>
      </c>
      <c r="G36" s="44" t="s">
        <v>120</v>
      </c>
      <c r="H36" s="45" t="s">
        <v>192</v>
      </c>
    </row>
    <row r="37" spans="1:13" s="136" customFormat="1" ht="20.100000000000001" customHeight="1">
      <c r="A37" s="154" t="s">
        <v>86</v>
      </c>
      <c r="B37" s="155"/>
      <c r="C37" s="155"/>
      <c r="D37" s="155"/>
      <c r="E37" s="155"/>
      <c r="F37" s="155"/>
      <c r="G37" s="155"/>
      <c r="H37" s="156"/>
      <c r="I37" s="69"/>
      <c r="J37" s="116"/>
      <c r="K37" s="116"/>
      <c r="L37" s="116"/>
      <c r="M37" s="116"/>
    </row>
    <row r="231" spans="4:4">
      <c r="D231" s="7">
        <f>+'1-2'!K18</f>
        <v>0</v>
      </c>
    </row>
  </sheetData>
  <mergeCells count="5">
    <mergeCell ref="A37:H37"/>
    <mergeCell ref="A1:H2"/>
    <mergeCell ref="A4:A9"/>
    <mergeCell ref="A15:A20"/>
    <mergeCell ref="A26:A31"/>
  </mergeCells>
  <phoneticPr fontId="44" type="noConversion"/>
  <printOptions horizontalCentered="1" verticalCentered="1"/>
  <pageMargins left="0" right="0" top="0" bottom="0" header="0" footer="0"/>
  <pageSetup paperSize="9" scale="7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XFD37"/>
  <sheetViews>
    <sheetView zoomScale="75" zoomScaleNormal="75" zoomScaleSheetLayoutView="75" workbookViewId="0">
      <selection activeCell="I3" sqref="I3:Q36"/>
    </sheetView>
  </sheetViews>
  <sheetFormatPr defaultColWidth="8.625" defaultRowHeight="16.5"/>
  <cols>
    <col min="1" max="1" width="11.625" style="7" customWidth="1"/>
    <col min="2" max="8" width="22.625" style="7" customWidth="1"/>
    <col min="9" max="13" width="9" style="7"/>
  </cols>
  <sheetData>
    <row r="1" spans="1:20 16384:16384" ht="20.100000000000001" customHeight="1">
      <c r="A1" s="151" t="s">
        <v>79</v>
      </c>
      <c r="B1" s="151"/>
      <c r="C1" s="151"/>
      <c r="D1" s="151"/>
      <c r="E1" s="151"/>
      <c r="F1" s="151"/>
      <c r="G1" s="151"/>
      <c r="H1" s="151"/>
    </row>
    <row r="2" spans="1:20 16384:16384" ht="20.100000000000001" customHeight="1">
      <c r="A2" s="152"/>
      <c r="B2" s="152"/>
      <c r="C2" s="152"/>
      <c r="D2" s="152"/>
      <c r="E2" s="152"/>
      <c r="F2" s="152"/>
      <c r="G2" s="152"/>
      <c r="H2" s="152"/>
    </row>
    <row r="3" spans="1:20 16384:16384" ht="20.100000000000001" customHeight="1">
      <c r="A3" s="24"/>
      <c r="B3" s="25" t="s">
        <v>266</v>
      </c>
      <c r="C3" s="25" t="s">
        <v>250</v>
      </c>
      <c r="D3" s="25" t="s">
        <v>267</v>
      </c>
      <c r="E3" s="25" t="s">
        <v>569</v>
      </c>
      <c r="F3" s="25" t="s">
        <v>251</v>
      </c>
      <c r="G3" s="25" t="s">
        <v>274</v>
      </c>
      <c r="H3" s="26" t="s">
        <v>275</v>
      </c>
      <c r="I3" s="62"/>
      <c r="J3" s="54"/>
      <c r="K3" s="54"/>
      <c r="L3" s="54"/>
      <c r="M3" s="54"/>
    </row>
    <row r="4" spans="1:20 16384:16384" ht="20.100000000000001" customHeight="1">
      <c r="A4" s="153" t="s">
        <v>126</v>
      </c>
      <c r="B4" s="109" t="s">
        <v>337</v>
      </c>
      <c r="C4" s="109" t="s">
        <v>337</v>
      </c>
      <c r="D4" s="109" t="s">
        <v>337</v>
      </c>
      <c r="E4" s="109" t="s">
        <v>337</v>
      </c>
      <c r="F4" s="109" t="s">
        <v>337</v>
      </c>
      <c r="G4" s="109" t="s">
        <v>337</v>
      </c>
      <c r="H4" s="111" t="s">
        <v>337</v>
      </c>
      <c r="I4" s="62"/>
      <c r="J4" s="54"/>
      <c r="K4" s="54"/>
      <c r="L4" s="54"/>
      <c r="M4" s="54"/>
    </row>
    <row r="5" spans="1:20 16384:16384" ht="20.100000000000001" customHeight="1">
      <c r="A5" s="153"/>
      <c r="B5" s="101" t="s">
        <v>431</v>
      </c>
      <c r="C5" s="101" t="s">
        <v>265</v>
      </c>
      <c r="D5" s="101" t="s">
        <v>16</v>
      </c>
      <c r="E5" s="101" t="s">
        <v>534</v>
      </c>
      <c r="F5" s="101" t="s">
        <v>67</v>
      </c>
      <c r="G5" s="101" t="s">
        <v>224</v>
      </c>
      <c r="H5" s="102" t="s">
        <v>179</v>
      </c>
      <c r="I5" s="62"/>
      <c r="J5" s="63"/>
      <c r="K5" s="54"/>
      <c r="L5" s="54"/>
      <c r="M5" s="54"/>
    </row>
    <row r="6" spans="1:20 16384:16384" ht="20.100000000000001" customHeight="1">
      <c r="A6" s="153"/>
      <c r="B6" s="101" t="s">
        <v>436</v>
      </c>
      <c r="C6" s="101" t="s">
        <v>425</v>
      </c>
      <c r="D6" s="101" t="s">
        <v>531</v>
      </c>
      <c r="E6" s="101" t="s">
        <v>456</v>
      </c>
      <c r="F6" s="101" t="s">
        <v>454</v>
      </c>
      <c r="G6" s="101" t="s">
        <v>544</v>
      </c>
      <c r="H6" s="102" t="s">
        <v>316</v>
      </c>
      <c r="I6" s="62"/>
      <c r="J6" s="54"/>
      <c r="K6" s="54"/>
      <c r="L6" s="54"/>
      <c r="M6" s="54"/>
    </row>
    <row r="7" spans="1:20 16384:16384" ht="20.100000000000001" customHeight="1">
      <c r="A7" s="153"/>
      <c r="B7" s="101" t="s">
        <v>500</v>
      </c>
      <c r="C7" s="101" t="s">
        <v>215</v>
      </c>
      <c r="D7" s="101" t="s">
        <v>422</v>
      </c>
      <c r="E7" s="101" t="s">
        <v>489</v>
      </c>
      <c r="F7" s="101" t="s">
        <v>170</v>
      </c>
      <c r="G7" s="101" t="s">
        <v>15</v>
      </c>
      <c r="H7" s="102" t="s">
        <v>202</v>
      </c>
      <c r="I7" s="62"/>
      <c r="J7" s="54"/>
      <c r="K7" s="54"/>
      <c r="L7" s="54"/>
      <c r="M7" s="54"/>
    </row>
    <row r="8" spans="1:20 16384:16384" ht="20.100000000000001" customHeight="1">
      <c r="A8" s="153"/>
      <c r="B8" s="101" t="s">
        <v>506</v>
      </c>
      <c r="C8" s="101" t="s">
        <v>232</v>
      </c>
      <c r="D8" s="101" t="s">
        <v>149</v>
      </c>
      <c r="E8" s="101" t="s">
        <v>90</v>
      </c>
      <c r="F8" s="101" t="s">
        <v>483</v>
      </c>
      <c r="G8" s="101" t="s">
        <v>18</v>
      </c>
      <c r="H8" s="102" t="s">
        <v>246</v>
      </c>
      <c r="I8" s="62"/>
      <c r="J8" s="54"/>
      <c r="K8" s="54"/>
      <c r="L8" s="54"/>
      <c r="M8" s="54"/>
    </row>
    <row r="9" spans="1:20 16384:16384" ht="20.100000000000001" customHeight="1">
      <c r="A9" s="153"/>
      <c r="B9" s="103" t="s">
        <v>191</v>
      </c>
      <c r="C9" s="103" t="s">
        <v>191</v>
      </c>
      <c r="D9" s="103" t="s">
        <v>191</v>
      </c>
      <c r="E9" s="103" t="s">
        <v>191</v>
      </c>
      <c r="F9" s="103" t="s">
        <v>191</v>
      </c>
      <c r="G9" s="103" t="s">
        <v>191</v>
      </c>
      <c r="H9" s="104" t="s">
        <v>191</v>
      </c>
      <c r="I9" s="62"/>
      <c r="J9" s="54"/>
      <c r="K9" s="54"/>
      <c r="L9" s="54"/>
      <c r="M9" s="54"/>
    </row>
    <row r="10" spans="1:20 16384:16384" ht="20.100000000000001" customHeight="1">
      <c r="A10" s="46" t="s">
        <v>189</v>
      </c>
      <c r="B10" s="105" t="s">
        <v>366</v>
      </c>
      <c r="C10" s="105" t="s">
        <v>373</v>
      </c>
      <c r="D10" s="105" t="s">
        <v>372</v>
      </c>
      <c r="E10" s="105" t="s">
        <v>372</v>
      </c>
      <c r="F10" s="105" t="s">
        <v>374</v>
      </c>
      <c r="G10" s="105" t="s">
        <v>373</v>
      </c>
      <c r="H10" s="106" t="s">
        <v>368</v>
      </c>
      <c r="I10" s="62"/>
      <c r="J10" s="54"/>
      <c r="K10" s="54"/>
      <c r="L10" s="54"/>
      <c r="M10" s="54"/>
    </row>
    <row r="11" spans="1:20 16384:16384" ht="20.100000000000001" customHeight="1">
      <c r="A11" s="47" t="s">
        <v>194</v>
      </c>
      <c r="B11" s="107" t="s">
        <v>219</v>
      </c>
      <c r="C11" s="107" t="s">
        <v>426</v>
      </c>
      <c r="D11" s="107" t="s">
        <v>1</v>
      </c>
      <c r="E11" s="107" t="s">
        <v>370</v>
      </c>
      <c r="F11" s="107" t="s">
        <v>122</v>
      </c>
      <c r="G11" s="107" t="s">
        <v>526</v>
      </c>
      <c r="H11" s="108" t="s">
        <v>314</v>
      </c>
      <c r="I11" s="62"/>
      <c r="J11" s="54"/>
      <c r="K11" s="54"/>
      <c r="L11" s="54"/>
      <c r="M11" s="54"/>
    </row>
    <row r="12" spans="1:20 16384:16384" ht="20.100000000000001" customHeight="1">
      <c r="A12" s="133" t="s">
        <v>206</v>
      </c>
      <c r="B12" s="134" t="s">
        <v>352</v>
      </c>
      <c r="C12" s="134" t="s">
        <v>352</v>
      </c>
      <c r="D12" s="134" t="s">
        <v>352</v>
      </c>
      <c r="E12" s="134" t="s">
        <v>352</v>
      </c>
      <c r="F12" s="134" t="s">
        <v>352</v>
      </c>
      <c r="G12" s="134" t="s">
        <v>352</v>
      </c>
      <c r="H12" s="135" t="s">
        <v>352</v>
      </c>
      <c r="I12" s="69"/>
      <c r="J12" s="23"/>
      <c r="K12" s="61"/>
      <c r="L12" s="61"/>
      <c r="M12" s="61"/>
      <c r="P12" s="137"/>
      <c r="Q12" s="138"/>
      <c r="R12" s="138"/>
      <c r="S12" s="138"/>
      <c r="T12" s="138"/>
      <c r="XFD12" s="17"/>
    </row>
    <row r="13" spans="1:20 16384:16384" ht="20.100000000000001" customHeight="1">
      <c r="A13" s="130" t="s">
        <v>121</v>
      </c>
      <c r="B13" s="110" t="s">
        <v>197</v>
      </c>
      <c r="C13" s="110" t="s">
        <v>197</v>
      </c>
      <c r="D13" s="110" t="s">
        <v>197</v>
      </c>
      <c r="E13" s="110" t="s">
        <v>197</v>
      </c>
      <c r="F13" s="110" t="s">
        <v>197</v>
      </c>
      <c r="G13" s="110" t="s">
        <v>197</v>
      </c>
      <c r="H13" s="112" t="s">
        <v>197</v>
      </c>
      <c r="I13" s="62"/>
      <c r="J13" s="54"/>
      <c r="K13" s="54"/>
      <c r="L13" s="54"/>
      <c r="M13" s="54"/>
      <c r="P13" s="89"/>
      <c r="Q13" s="89"/>
      <c r="R13" s="89"/>
    </row>
    <row r="14" spans="1:20 16384:16384" ht="20.100000000000001" customHeight="1">
      <c r="A14" s="47" t="s">
        <v>127</v>
      </c>
      <c r="B14" s="107" t="s">
        <v>198</v>
      </c>
      <c r="C14" s="107" t="s">
        <v>198</v>
      </c>
      <c r="D14" s="107" t="s">
        <v>198</v>
      </c>
      <c r="E14" s="107" t="s">
        <v>203</v>
      </c>
      <c r="F14" s="107" t="s">
        <v>203</v>
      </c>
      <c r="G14" s="107" t="s">
        <v>198</v>
      </c>
      <c r="H14" s="108" t="s">
        <v>198</v>
      </c>
      <c r="I14" s="62"/>
      <c r="J14" s="54"/>
      <c r="K14" s="54"/>
      <c r="L14" s="82"/>
      <c r="M14" s="54"/>
      <c r="P14" s="89"/>
      <c r="Q14" s="89"/>
      <c r="R14" s="89"/>
    </row>
    <row r="15" spans="1:20 16384:16384" ht="20.100000000000001" customHeight="1">
      <c r="A15" s="157" t="s">
        <v>117</v>
      </c>
      <c r="B15" s="109" t="s">
        <v>337</v>
      </c>
      <c r="C15" s="109" t="s">
        <v>337</v>
      </c>
      <c r="D15" s="109" t="s">
        <v>52</v>
      </c>
      <c r="E15" s="109" t="s">
        <v>337</v>
      </c>
      <c r="F15" s="109" t="s">
        <v>337</v>
      </c>
      <c r="G15" s="109" t="s">
        <v>337</v>
      </c>
      <c r="H15" s="111" t="s">
        <v>337</v>
      </c>
      <c r="I15" s="62"/>
      <c r="J15" s="54"/>
      <c r="K15" s="22"/>
      <c r="L15" s="54"/>
      <c r="M15" s="22"/>
      <c r="P15" s="90"/>
      <c r="Q15" s="89"/>
      <c r="R15" s="89"/>
    </row>
    <row r="16" spans="1:20 16384:16384" ht="20.100000000000001" customHeight="1">
      <c r="A16" s="157"/>
      <c r="B16" s="101" t="s">
        <v>293</v>
      </c>
      <c r="C16" s="101" t="s">
        <v>448</v>
      </c>
      <c r="D16" s="101" t="s">
        <v>351</v>
      </c>
      <c r="E16" s="101" t="s">
        <v>262</v>
      </c>
      <c r="F16" s="87" t="s">
        <v>14</v>
      </c>
      <c r="G16" s="101" t="s">
        <v>216</v>
      </c>
      <c r="H16" s="102" t="s">
        <v>505</v>
      </c>
      <c r="I16" s="67"/>
      <c r="J16" s="54"/>
      <c r="K16" s="22"/>
      <c r="L16" s="54"/>
      <c r="M16" s="22"/>
      <c r="P16" s="90"/>
      <c r="Q16" s="91"/>
      <c r="R16" s="91"/>
      <c r="S16" s="91"/>
    </row>
    <row r="17" spans="1:20 16384:16384" ht="20.100000000000001" customHeight="1">
      <c r="A17" s="157"/>
      <c r="B17" s="71" t="s">
        <v>502</v>
      </c>
      <c r="C17" s="101" t="s">
        <v>279</v>
      </c>
      <c r="D17" s="101" t="s">
        <v>352</v>
      </c>
      <c r="E17" s="101" t="s">
        <v>36</v>
      </c>
      <c r="F17" s="101" t="s">
        <v>101</v>
      </c>
      <c r="G17" s="101" t="s">
        <v>37</v>
      </c>
      <c r="H17" s="102" t="s">
        <v>441</v>
      </c>
      <c r="I17" s="62"/>
      <c r="J17" s="60"/>
      <c r="K17" s="22"/>
      <c r="L17" s="54"/>
      <c r="M17" s="22"/>
      <c r="N17" s="54"/>
      <c r="P17" s="90"/>
      <c r="Q17" s="91"/>
      <c r="R17" s="92"/>
      <c r="S17" s="91"/>
    </row>
    <row r="18" spans="1:20 16384:16384" ht="20.100000000000001" customHeight="1">
      <c r="A18" s="157"/>
      <c r="B18" s="71" t="s">
        <v>458</v>
      </c>
      <c r="C18" s="101" t="s">
        <v>362</v>
      </c>
      <c r="D18" s="101" t="s">
        <v>278</v>
      </c>
      <c r="E18" s="101" t="s">
        <v>446</v>
      </c>
      <c r="F18" s="101" t="s">
        <v>184</v>
      </c>
      <c r="G18" s="101" t="s">
        <v>210</v>
      </c>
      <c r="H18" s="102" t="s">
        <v>30</v>
      </c>
      <c r="I18" s="62"/>
      <c r="J18" s="54"/>
      <c r="K18" s="22"/>
      <c r="L18" s="54"/>
      <c r="M18" s="22"/>
      <c r="P18" s="90"/>
      <c r="Q18" s="91"/>
      <c r="R18" s="92"/>
      <c r="S18" s="91"/>
    </row>
    <row r="19" spans="1:20 16384:16384" ht="20.100000000000001" customHeight="1">
      <c r="A19" s="157"/>
      <c r="B19" s="71" t="s">
        <v>510</v>
      </c>
      <c r="C19" s="101" t="s">
        <v>226</v>
      </c>
      <c r="D19" s="101" t="s">
        <v>477</v>
      </c>
      <c r="E19" s="101" t="s">
        <v>493</v>
      </c>
      <c r="F19" s="101" t="s">
        <v>31</v>
      </c>
      <c r="G19" s="101" t="s">
        <v>65</v>
      </c>
      <c r="H19" s="102" t="s">
        <v>501</v>
      </c>
      <c r="I19" s="58"/>
      <c r="J19" s="54"/>
      <c r="K19" s="22"/>
      <c r="L19" s="54"/>
      <c r="M19" s="54"/>
      <c r="P19" s="90"/>
      <c r="Q19" s="91"/>
      <c r="R19" s="92"/>
      <c r="S19" s="91"/>
    </row>
    <row r="20" spans="1:20 16384:16384" ht="20.100000000000001" customHeight="1">
      <c r="A20" s="157"/>
      <c r="B20" s="103" t="s">
        <v>191</v>
      </c>
      <c r="C20" s="103" t="s">
        <v>191</v>
      </c>
      <c r="D20" s="103" t="s">
        <v>191</v>
      </c>
      <c r="E20" s="103" t="s">
        <v>191</v>
      </c>
      <c r="F20" s="103" t="s">
        <v>191</v>
      </c>
      <c r="G20" s="103" t="s">
        <v>191</v>
      </c>
      <c r="H20" s="104" t="s">
        <v>191</v>
      </c>
      <c r="I20" s="67"/>
      <c r="J20" s="20"/>
      <c r="K20" s="20"/>
      <c r="L20" s="61"/>
      <c r="M20" s="61"/>
      <c r="P20" s="90"/>
      <c r="Q20" s="91"/>
      <c r="R20" s="92"/>
      <c r="S20" s="91"/>
      <c r="T20" s="52"/>
    </row>
    <row r="21" spans="1:20 16384:16384" ht="20.100000000000001" customHeight="1">
      <c r="A21" s="46" t="s">
        <v>189</v>
      </c>
      <c r="B21" s="34" t="s">
        <v>371</v>
      </c>
      <c r="C21" s="105" t="s">
        <v>479</v>
      </c>
      <c r="D21" s="105" t="s">
        <v>486</v>
      </c>
      <c r="E21" s="105" t="s">
        <v>376</v>
      </c>
      <c r="F21" s="105" t="s">
        <v>377</v>
      </c>
      <c r="G21" s="105" t="s">
        <v>373</v>
      </c>
      <c r="H21" s="106" t="s">
        <v>371</v>
      </c>
      <c r="I21" s="62"/>
      <c r="J21" s="22"/>
      <c r="K21" s="64"/>
      <c r="L21" s="64"/>
      <c r="M21" s="54"/>
      <c r="Q21" s="91"/>
      <c r="R21" s="92"/>
      <c r="S21" s="91"/>
    </row>
    <row r="22" spans="1:20 16384:16384" ht="20.100000000000001" customHeight="1">
      <c r="A22" s="36" t="s">
        <v>194</v>
      </c>
      <c r="B22" s="107" t="s">
        <v>285</v>
      </c>
      <c r="C22" s="107" t="s">
        <v>292</v>
      </c>
      <c r="D22" s="107" t="s">
        <v>122</v>
      </c>
      <c r="E22" s="107" t="s">
        <v>475</v>
      </c>
      <c r="F22" s="107" t="s">
        <v>122</v>
      </c>
      <c r="G22" s="107" t="s">
        <v>219</v>
      </c>
      <c r="H22" s="108" t="s">
        <v>256</v>
      </c>
      <c r="I22" s="62"/>
      <c r="J22" s="64"/>
      <c r="K22" s="64"/>
      <c r="L22" s="64"/>
      <c r="M22" s="54"/>
      <c r="Q22" s="91"/>
      <c r="R22" s="93"/>
      <c r="S22" s="91"/>
    </row>
    <row r="23" spans="1:20 16384:16384" ht="20.100000000000001" customHeight="1">
      <c r="A23" s="133" t="s">
        <v>206</v>
      </c>
      <c r="B23" s="134" t="s">
        <v>352</v>
      </c>
      <c r="C23" s="134" t="s">
        <v>352</v>
      </c>
      <c r="D23" s="134" t="s">
        <v>352</v>
      </c>
      <c r="E23" s="134" t="s">
        <v>352</v>
      </c>
      <c r="F23" s="134" t="s">
        <v>352</v>
      </c>
      <c r="G23" s="134" t="s">
        <v>352</v>
      </c>
      <c r="H23" s="135" t="s">
        <v>352</v>
      </c>
      <c r="I23" s="69"/>
      <c r="J23" s="23"/>
      <c r="K23" s="61"/>
      <c r="L23" s="61"/>
      <c r="M23" s="61"/>
      <c r="P23" s="137"/>
      <c r="Q23" s="138"/>
      <c r="R23" s="138"/>
      <c r="S23" s="138"/>
      <c r="T23" s="138"/>
      <c r="XFD23" s="17"/>
    </row>
    <row r="24" spans="1:20 16384:16384" ht="20.100000000000001" customHeight="1">
      <c r="A24" s="129" t="s">
        <v>121</v>
      </c>
      <c r="B24" s="39" t="s">
        <v>199</v>
      </c>
      <c r="C24" s="110" t="s">
        <v>227</v>
      </c>
      <c r="D24" s="110" t="s">
        <v>140</v>
      </c>
      <c r="E24" s="39" t="s">
        <v>344</v>
      </c>
      <c r="F24" s="110" t="s">
        <v>255</v>
      </c>
      <c r="G24" s="110" t="s">
        <v>59</v>
      </c>
      <c r="H24" s="112" t="s">
        <v>199</v>
      </c>
      <c r="I24" s="62"/>
      <c r="J24" s="64"/>
      <c r="K24" s="64"/>
      <c r="L24" s="64"/>
      <c r="M24" s="54"/>
      <c r="Q24" s="91"/>
      <c r="R24" s="92"/>
      <c r="S24" s="91"/>
    </row>
    <row r="25" spans="1:20 16384:16384" ht="20.100000000000001" customHeight="1">
      <c r="A25" s="36" t="s">
        <v>127</v>
      </c>
      <c r="B25" s="107" t="s">
        <v>538</v>
      </c>
      <c r="C25" s="107" t="s">
        <v>11</v>
      </c>
      <c r="D25" s="107" t="s">
        <v>39</v>
      </c>
      <c r="E25" s="107" t="s">
        <v>23</v>
      </c>
      <c r="F25" s="107" t="s">
        <v>539</v>
      </c>
      <c r="G25" s="107" t="s">
        <v>473</v>
      </c>
      <c r="H25" s="108" t="s">
        <v>40</v>
      </c>
      <c r="I25" s="62"/>
      <c r="J25" s="64"/>
      <c r="K25" s="64"/>
      <c r="L25" s="64"/>
      <c r="M25" s="54"/>
      <c r="Q25" s="91"/>
      <c r="R25" s="91"/>
      <c r="S25" s="91"/>
    </row>
    <row r="26" spans="1:20 16384:16384" ht="20.100000000000001" customHeight="1">
      <c r="A26" s="153" t="s">
        <v>85</v>
      </c>
      <c r="B26" s="109" t="s">
        <v>337</v>
      </c>
      <c r="C26" s="109" t="s">
        <v>337</v>
      </c>
      <c r="D26" s="109" t="s">
        <v>337</v>
      </c>
      <c r="E26" s="109" t="s">
        <v>337</v>
      </c>
      <c r="F26" s="109" t="s">
        <v>337</v>
      </c>
      <c r="G26" s="109" t="s">
        <v>337</v>
      </c>
      <c r="H26" s="111" t="s">
        <v>337</v>
      </c>
      <c r="I26" s="62"/>
      <c r="J26" s="64"/>
      <c r="K26" s="64"/>
      <c r="L26" s="64"/>
      <c r="M26" s="54"/>
      <c r="Q26" s="91"/>
      <c r="R26" s="92"/>
      <c r="S26" s="91"/>
    </row>
    <row r="27" spans="1:20 16384:16384" ht="20.100000000000001" customHeight="1">
      <c r="A27" s="153"/>
      <c r="B27" s="101" t="s">
        <v>524</v>
      </c>
      <c r="C27" s="101" t="s">
        <v>54</v>
      </c>
      <c r="D27" s="101" t="s">
        <v>492</v>
      </c>
      <c r="E27" s="101" t="s">
        <v>419</v>
      </c>
      <c r="F27" s="101" t="s">
        <v>342</v>
      </c>
      <c r="G27" s="101" t="s">
        <v>518</v>
      </c>
      <c r="H27" s="102" t="s">
        <v>419</v>
      </c>
      <c r="I27" s="54"/>
      <c r="J27" s="62"/>
      <c r="K27" s="54"/>
      <c r="L27" s="54"/>
      <c r="M27" s="54"/>
      <c r="Q27" s="91"/>
      <c r="R27" s="92"/>
      <c r="S27" s="91"/>
    </row>
    <row r="28" spans="1:20 16384:16384" ht="20.100000000000001" customHeight="1">
      <c r="A28" s="153"/>
      <c r="B28" s="101" t="s">
        <v>268</v>
      </c>
      <c r="C28" s="101" t="s">
        <v>178</v>
      </c>
      <c r="D28" s="101" t="s">
        <v>10</v>
      </c>
      <c r="E28" s="101" t="s">
        <v>104</v>
      </c>
      <c r="F28" s="137" t="s">
        <v>55</v>
      </c>
      <c r="G28" s="137" t="s">
        <v>204</v>
      </c>
      <c r="H28" s="102" t="s">
        <v>186</v>
      </c>
      <c r="I28" s="76"/>
      <c r="J28" s="54"/>
      <c r="K28" s="54"/>
      <c r="P28" s="7"/>
      <c r="Q28" s="91"/>
      <c r="R28" s="92"/>
      <c r="S28" s="91"/>
    </row>
    <row r="29" spans="1:20 16384:16384" ht="20.100000000000001" customHeight="1">
      <c r="A29" s="153"/>
      <c r="B29" s="101" t="s">
        <v>553</v>
      </c>
      <c r="C29" s="101" t="s">
        <v>442</v>
      </c>
      <c r="D29" s="101" t="s">
        <v>34</v>
      </c>
      <c r="E29" s="101" t="s">
        <v>430</v>
      </c>
      <c r="F29" s="101" t="s">
        <v>24</v>
      </c>
      <c r="G29" s="137" t="s">
        <v>548</v>
      </c>
      <c r="H29" s="102" t="s">
        <v>88</v>
      </c>
      <c r="I29" s="67"/>
      <c r="J29" s="62"/>
      <c r="K29" s="65"/>
      <c r="Q29" s="91"/>
      <c r="R29" s="92"/>
      <c r="S29" s="91"/>
    </row>
    <row r="30" spans="1:20 16384:16384" ht="20.100000000000001" customHeight="1">
      <c r="A30" s="153"/>
      <c r="B30" s="101" t="s">
        <v>460</v>
      </c>
      <c r="C30" s="101" t="s">
        <v>128</v>
      </c>
      <c r="D30" s="101" t="s">
        <v>261</v>
      </c>
      <c r="E30" s="101" t="s">
        <v>146</v>
      </c>
      <c r="F30" s="101" t="s">
        <v>482</v>
      </c>
      <c r="G30" s="101" t="s">
        <v>111</v>
      </c>
      <c r="H30" s="102" t="s">
        <v>105</v>
      </c>
      <c r="I30" s="54"/>
      <c r="Q30" s="91"/>
      <c r="R30" s="92"/>
      <c r="S30" s="91"/>
    </row>
    <row r="31" spans="1:20 16384:16384" ht="20.100000000000001" customHeight="1">
      <c r="A31" s="153"/>
      <c r="B31" s="103" t="s">
        <v>191</v>
      </c>
      <c r="C31" s="103" t="s">
        <v>191</v>
      </c>
      <c r="D31" s="103" t="s">
        <v>191</v>
      </c>
      <c r="E31" s="103" t="s">
        <v>191</v>
      </c>
      <c r="F31" s="103" t="s">
        <v>191</v>
      </c>
      <c r="G31" s="103" t="s">
        <v>191</v>
      </c>
      <c r="H31" s="104" t="s">
        <v>191</v>
      </c>
      <c r="I31" s="67"/>
      <c r="Q31" s="91"/>
      <c r="R31" s="93"/>
      <c r="S31" s="91"/>
    </row>
    <row r="32" spans="1:20 16384:16384" ht="20.100000000000001" customHeight="1">
      <c r="A32" s="98" t="s">
        <v>189</v>
      </c>
      <c r="B32" s="56" t="s">
        <v>373</v>
      </c>
      <c r="C32" s="105" t="s">
        <v>374</v>
      </c>
      <c r="D32" s="105" t="s">
        <v>371</v>
      </c>
      <c r="E32" s="105" t="s">
        <v>372</v>
      </c>
      <c r="F32" s="105" t="s">
        <v>376</v>
      </c>
      <c r="G32" s="105" t="s">
        <v>374</v>
      </c>
      <c r="H32" s="99" t="s">
        <v>373</v>
      </c>
      <c r="I32" s="77"/>
      <c r="Q32" s="91"/>
      <c r="R32" s="92"/>
      <c r="S32" s="91"/>
    </row>
    <row r="33" spans="1:24 16384:16384" ht="20.100000000000001" customHeight="1">
      <c r="A33" s="36" t="s">
        <v>194</v>
      </c>
      <c r="B33" s="107" t="s">
        <v>134</v>
      </c>
      <c r="C33" s="107" t="s">
        <v>122</v>
      </c>
      <c r="D33" s="107" t="s">
        <v>168</v>
      </c>
      <c r="E33" s="107" t="s">
        <v>122</v>
      </c>
      <c r="F33" s="107" t="s">
        <v>292</v>
      </c>
      <c r="G33" s="107" t="s">
        <v>122</v>
      </c>
      <c r="H33" s="108" t="s">
        <v>123</v>
      </c>
      <c r="Q33" s="91"/>
      <c r="R33" s="91"/>
      <c r="S33" s="91"/>
    </row>
    <row r="34" spans="1:24 16384:16384" ht="20.100000000000001" customHeight="1">
      <c r="A34" s="133" t="s">
        <v>206</v>
      </c>
      <c r="B34" s="134" t="s">
        <v>352</v>
      </c>
      <c r="C34" s="134" t="s">
        <v>352</v>
      </c>
      <c r="D34" s="134" t="s">
        <v>352</v>
      </c>
      <c r="E34" s="134" t="s">
        <v>352</v>
      </c>
      <c r="F34" s="134" t="s">
        <v>352</v>
      </c>
      <c r="G34" s="134" t="s">
        <v>352</v>
      </c>
      <c r="H34" s="135" t="s">
        <v>352</v>
      </c>
      <c r="I34" s="69"/>
      <c r="J34" s="23"/>
      <c r="K34" s="61"/>
      <c r="L34" s="61"/>
      <c r="M34" s="61"/>
      <c r="P34" s="137"/>
      <c r="Q34" s="138"/>
      <c r="R34" s="138"/>
      <c r="S34" s="138"/>
      <c r="T34" s="138"/>
      <c r="XFD34" s="17"/>
    </row>
    <row r="35" spans="1:24 16384:16384" ht="20.100000000000001" customHeight="1">
      <c r="A35" s="129" t="s">
        <v>121</v>
      </c>
      <c r="B35" s="110" t="s">
        <v>61</v>
      </c>
      <c r="C35" s="110" t="s">
        <v>344</v>
      </c>
      <c r="D35" s="110" t="s">
        <v>144</v>
      </c>
      <c r="E35" s="39" t="s">
        <v>199</v>
      </c>
      <c r="F35" s="110" t="s">
        <v>507</v>
      </c>
      <c r="G35" s="39" t="s">
        <v>344</v>
      </c>
      <c r="H35" s="112" t="s">
        <v>495</v>
      </c>
      <c r="Q35" s="91"/>
      <c r="R35" s="91"/>
      <c r="S35" s="91"/>
      <c r="X35" s="141" t="s">
        <v>7</v>
      </c>
    </row>
    <row r="36" spans="1:24 16384:16384" ht="20.100000000000001" customHeight="1">
      <c r="A36" s="43" t="s">
        <v>185</v>
      </c>
      <c r="B36" s="44" t="s">
        <v>192</v>
      </c>
      <c r="C36" s="44" t="s">
        <v>192</v>
      </c>
      <c r="D36" s="44" t="s">
        <v>192</v>
      </c>
      <c r="E36" s="44" t="s">
        <v>192</v>
      </c>
      <c r="F36" s="44" t="s">
        <v>192</v>
      </c>
      <c r="G36" s="44" t="s">
        <v>120</v>
      </c>
      <c r="H36" s="45" t="s">
        <v>192</v>
      </c>
    </row>
    <row r="37" spans="1:24 16384:16384" ht="20.100000000000001" customHeight="1">
      <c r="A37" s="154" t="s">
        <v>86</v>
      </c>
      <c r="B37" s="155"/>
      <c r="C37" s="155"/>
      <c r="D37" s="155"/>
      <c r="E37" s="155"/>
      <c r="F37" s="155"/>
      <c r="G37" s="155"/>
      <c r="H37" s="156"/>
    </row>
  </sheetData>
  <mergeCells count="5">
    <mergeCell ref="A1:H2"/>
    <mergeCell ref="A37:H37"/>
    <mergeCell ref="A4:A9"/>
    <mergeCell ref="A15:A20"/>
    <mergeCell ref="A26:A31"/>
  </mergeCells>
  <phoneticPr fontId="44" type="noConversion"/>
  <printOptions horizontalCentered="1" verticalCentered="1"/>
  <pageMargins left="0" right="0" top="0" bottom="0" header="0" footer="0"/>
  <pageSetup paperSize="9" scale="7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XFD38"/>
  <sheetViews>
    <sheetView zoomScale="75" zoomScaleNormal="75" zoomScaleSheetLayoutView="75" workbookViewId="0">
      <selection activeCell="D15" sqref="D15"/>
    </sheetView>
  </sheetViews>
  <sheetFormatPr defaultColWidth="8.625" defaultRowHeight="16.5"/>
  <cols>
    <col min="1" max="1" width="11.625" style="7" customWidth="1"/>
    <col min="2" max="8" width="22.625" style="7" customWidth="1"/>
    <col min="9" max="13" width="9" style="7"/>
  </cols>
  <sheetData>
    <row r="1" spans="1:20 16384:16384" ht="20.100000000000001" customHeight="1">
      <c r="A1" s="151" t="s">
        <v>79</v>
      </c>
      <c r="B1" s="151"/>
      <c r="C1" s="151"/>
      <c r="D1" s="151"/>
      <c r="E1" s="151"/>
      <c r="F1" s="151"/>
      <c r="G1" s="151"/>
      <c r="H1" s="151"/>
    </row>
    <row r="2" spans="1:20 16384:16384" ht="20.100000000000001" customHeight="1">
      <c r="A2" s="152"/>
      <c r="B2" s="152"/>
      <c r="C2" s="152"/>
      <c r="D2" s="152"/>
      <c r="E2" s="152"/>
      <c r="F2" s="152"/>
      <c r="G2" s="152"/>
      <c r="H2" s="152"/>
      <c r="I2" s="1"/>
    </row>
    <row r="3" spans="1:20 16384:16384" ht="20.100000000000001" customHeight="1">
      <c r="A3" s="124"/>
      <c r="B3" s="25" t="s">
        <v>298</v>
      </c>
      <c r="C3" s="25" t="s">
        <v>280</v>
      </c>
      <c r="D3" s="25" t="s">
        <v>286</v>
      </c>
      <c r="E3" s="25" t="s">
        <v>271</v>
      </c>
      <c r="F3" s="25" t="s">
        <v>283</v>
      </c>
      <c r="G3" s="25" t="s">
        <v>284</v>
      </c>
      <c r="H3" s="26" t="s">
        <v>270</v>
      </c>
      <c r="I3" s="62"/>
    </row>
    <row r="4" spans="1:20 16384:16384" ht="20.100000000000001" customHeight="1">
      <c r="A4" s="158" t="s">
        <v>126</v>
      </c>
      <c r="B4" s="109" t="s">
        <v>337</v>
      </c>
      <c r="C4" s="109" t="s">
        <v>337</v>
      </c>
      <c r="D4" s="109" t="s">
        <v>337</v>
      </c>
      <c r="E4" s="109" t="s">
        <v>337</v>
      </c>
      <c r="F4" s="109" t="s">
        <v>337</v>
      </c>
      <c r="G4" s="109" t="s">
        <v>337</v>
      </c>
      <c r="H4" s="111" t="s">
        <v>337</v>
      </c>
      <c r="I4" s="62"/>
    </row>
    <row r="5" spans="1:20 16384:16384" ht="20.100000000000001" customHeight="1">
      <c r="A5" s="158"/>
      <c r="B5" s="101" t="s">
        <v>524</v>
      </c>
      <c r="C5" s="23" t="s">
        <v>209</v>
      </c>
      <c r="D5" s="101" t="s">
        <v>499</v>
      </c>
      <c r="E5" s="101" t="s">
        <v>461</v>
      </c>
      <c r="F5" s="101" t="s">
        <v>415</v>
      </c>
      <c r="G5" s="101" t="s">
        <v>228</v>
      </c>
      <c r="H5" s="102" t="s">
        <v>224</v>
      </c>
      <c r="I5" s="62"/>
      <c r="M5" s="52"/>
    </row>
    <row r="6" spans="1:20 16384:16384" ht="20.100000000000001" customHeight="1">
      <c r="A6" s="158"/>
      <c r="B6" s="101" t="s">
        <v>421</v>
      </c>
      <c r="C6" s="101" t="s">
        <v>28</v>
      </c>
      <c r="D6" s="101" t="s">
        <v>429</v>
      </c>
      <c r="E6" s="101" t="s">
        <v>550</v>
      </c>
      <c r="F6" s="101" t="s">
        <v>145</v>
      </c>
      <c r="G6" s="101" t="s">
        <v>445</v>
      </c>
      <c r="H6" s="102" t="s">
        <v>472</v>
      </c>
      <c r="I6" s="62"/>
      <c r="J6" s="54"/>
    </row>
    <row r="7" spans="1:20 16384:16384" ht="20.100000000000001" customHeight="1">
      <c r="A7" s="158"/>
      <c r="B7" s="101" t="s">
        <v>457</v>
      </c>
      <c r="C7" s="101" t="s">
        <v>440</v>
      </c>
      <c r="D7" s="101" t="s">
        <v>143</v>
      </c>
      <c r="E7" s="101" t="s">
        <v>463</v>
      </c>
      <c r="F7" s="101" t="s">
        <v>93</v>
      </c>
      <c r="G7" s="101" t="s">
        <v>214</v>
      </c>
      <c r="H7" s="102" t="s">
        <v>258</v>
      </c>
      <c r="I7" s="62"/>
      <c r="J7" s="54"/>
    </row>
    <row r="8" spans="1:20 16384:16384" ht="20.100000000000001" customHeight="1">
      <c r="A8" s="158"/>
      <c r="B8" s="101" t="s">
        <v>551</v>
      </c>
      <c r="C8" s="101" t="s">
        <v>147</v>
      </c>
      <c r="D8" s="101" t="s">
        <v>64</v>
      </c>
      <c r="E8" s="101" t="s">
        <v>142</v>
      </c>
      <c r="F8" s="101" t="s">
        <v>322</v>
      </c>
      <c r="G8" s="101" t="s">
        <v>513</v>
      </c>
      <c r="H8" s="102" t="s">
        <v>98</v>
      </c>
      <c r="I8" s="62"/>
    </row>
    <row r="9" spans="1:20 16384:16384" ht="20.100000000000001" customHeight="1">
      <c r="A9" s="158"/>
      <c r="B9" s="103" t="s">
        <v>191</v>
      </c>
      <c r="C9" s="103" t="s">
        <v>191</v>
      </c>
      <c r="D9" s="103" t="s">
        <v>191</v>
      </c>
      <c r="E9" s="103" t="s">
        <v>191</v>
      </c>
      <c r="F9" s="103" t="s">
        <v>191</v>
      </c>
      <c r="G9" s="103" t="s">
        <v>191</v>
      </c>
      <c r="H9" s="104" t="s">
        <v>191</v>
      </c>
      <c r="I9" s="62"/>
      <c r="K9" s="101"/>
      <c r="O9" s="7"/>
    </row>
    <row r="10" spans="1:20 16384:16384" ht="20.100000000000001" customHeight="1">
      <c r="A10" s="125" t="s">
        <v>189</v>
      </c>
      <c r="B10" s="105" t="s">
        <v>366</v>
      </c>
      <c r="C10" s="105" t="s">
        <v>373</v>
      </c>
      <c r="D10" s="105" t="s">
        <v>373</v>
      </c>
      <c r="E10" s="105" t="s">
        <v>374</v>
      </c>
      <c r="F10" s="105" t="s">
        <v>373</v>
      </c>
      <c r="G10" s="105" t="s">
        <v>374</v>
      </c>
      <c r="H10" s="106" t="s">
        <v>373</v>
      </c>
      <c r="I10" s="62"/>
      <c r="K10" s="101"/>
      <c r="P10" s="89"/>
      <c r="Q10" s="89"/>
    </row>
    <row r="11" spans="1:20 16384:16384" ht="20.100000000000001" customHeight="1">
      <c r="A11" s="126" t="s">
        <v>194</v>
      </c>
      <c r="B11" s="37" t="s">
        <v>370</v>
      </c>
      <c r="C11" s="107" t="s">
        <v>219</v>
      </c>
      <c r="D11" s="149" t="s">
        <v>87</v>
      </c>
      <c r="E11" s="107" t="s">
        <v>122</v>
      </c>
      <c r="F11" s="107" t="s">
        <v>453</v>
      </c>
      <c r="G11" s="107" t="s">
        <v>314</v>
      </c>
      <c r="H11" s="108" t="s">
        <v>134</v>
      </c>
      <c r="I11" s="62"/>
      <c r="K11" s="101"/>
      <c r="P11" s="90"/>
      <c r="Q11" s="89"/>
    </row>
    <row r="12" spans="1:20 16384:16384" ht="20.100000000000001" customHeight="1">
      <c r="A12" s="133" t="s">
        <v>206</v>
      </c>
      <c r="B12" s="134" t="s">
        <v>352</v>
      </c>
      <c r="C12" s="134" t="s">
        <v>352</v>
      </c>
      <c r="D12" s="134" t="s">
        <v>352</v>
      </c>
      <c r="E12" s="134" t="s">
        <v>352</v>
      </c>
      <c r="F12" s="134" t="s">
        <v>352</v>
      </c>
      <c r="G12" s="134" t="s">
        <v>352</v>
      </c>
      <c r="H12" s="135" t="s">
        <v>352</v>
      </c>
      <c r="I12" s="69"/>
      <c r="K12" s="61"/>
      <c r="L12" s="61"/>
      <c r="M12" s="61"/>
      <c r="P12" s="137"/>
      <c r="Q12" s="138"/>
      <c r="R12" s="138"/>
      <c r="S12" s="138"/>
      <c r="T12" s="138"/>
      <c r="XFD12" s="17"/>
    </row>
    <row r="13" spans="1:20 16384:16384" ht="20.100000000000001" customHeight="1">
      <c r="A13" s="132" t="s">
        <v>121</v>
      </c>
      <c r="B13" s="110" t="s">
        <v>197</v>
      </c>
      <c r="C13" s="110" t="s">
        <v>197</v>
      </c>
      <c r="D13" s="110" t="s">
        <v>197</v>
      </c>
      <c r="E13" s="110" t="s">
        <v>197</v>
      </c>
      <c r="F13" s="110" t="s">
        <v>197</v>
      </c>
      <c r="G13" s="110" t="s">
        <v>197</v>
      </c>
      <c r="H13" s="112" t="s">
        <v>197</v>
      </c>
      <c r="I13" s="62"/>
      <c r="K13" s="101"/>
      <c r="M13" s="54"/>
      <c r="P13" s="90"/>
      <c r="Q13" s="89"/>
    </row>
    <row r="14" spans="1:20 16384:16384" ht="20.100000000000001" customHeight="1">
      <c r="A14" s="126" t="s">
        <v>127</v>
      </c>
      <c r="B14" s="107" t="s">
        <v>198</v>
      </c>
      <c r="C14" s="107" t="s">
        <v>198</v>
      </c>
      <c r="D14" s="107" t="s">
        <v>198</v>
      </c>
      <c r="E14" s="107" t="s">
        <v>203</v>
      </c>
      <c r="F14" s="107" t="s">
        <v>203</v>
      </c>
      <c r="G14" s="107" t="s">
        <v>198</v>
      </c>
      <c r="H14" s="108" t="s">
        <v>198</v>
      </c>
      <c r="I14" s="62"/>
      <c r="K14" s="23"/>
      <c r="P14" s="90"/>
      <c r="Q14" s="89"/>
    </row>
    <row r="15" spans="1:20 16384:16384" ht="20.100000000000001" customHeight="1">
      <c r="A15" s="159" t="s">
        <v>117</v>
      </c>
      <c r="B15" s="109" t="s">
        <v>337</v>
      </c>
      <c r="C15" s="109" t="s">
        <v>337</v>
      </c>
      <c r="D15" s="109" t="s">
        <v>476</v>
      </c>
      <c r="E15" s="109" t="s">
        <v>497</v>
      </c>
      <c r="F15" s="109" t="s">
        <v>337</v>
      </c>
      <c r="G15" s="109" t="s">
        <v>337</v>
      </c>
      <c r="H15" s="111" t="s">
        <v>337</v>
      </c>
      <c r="I15" s="62"/>
      <c r="J15" s="49"/>
      <c r="K15" s="49"/>
      <c r="P15" s="90"/>
      <c r="Q15" s="89"/>
    </row>
    <row r="16" spans="1:20 16384:16384" ht="20.100000000000001" customHeight="1">
      <c r="A16" s="159"/>
      <c r="B16" s="101" t="s">
        <v>416</v>
      </c>
      <c r="C16" s="101" t="s">
        <v>423</v>
      </c>
      <c r="D16" s="101" t="s">
        <v>351</v>
      </c>
      <c r="E16" s="101" t="s">
        <v>520</v>
      </c>
      <c r="F16" s="101" t="s">
        <v>225</v>
      </c>
      <c r="G16" s="101" t="s">
        <v>542</v>
      </c>
      <c r="H16" s="102" t="s">
        <v>355</v>
      </c>
      <c r="I16" s="62"/>
      <c r="J16" s="49"/>
      <c r="K16" s="49"/>
      <c r="L16" s="14"/>
      <c r="P16" s="90"/>
      <c r="Q16" s="89"/>
    </row>
    <row r="17" spans="1:20 16384:16384" ht="20.100000000000001" customHeight="1">
      <c r="A17" s="159"/>
      <c r="B17" s="150" t="s">
        <v>277</v>
      </c>
      <c r="C17" s="101" t="s">
        <v>60</v>
      </c>
      <c r="D17" s="101" t="s">
        <v>352</v>
      </c>
      <c r="E17" s="101" t="s">
        <v>508</v>
      </c>
      <c r="F17" s="101" t="s">
        <v>478</v>
      </c>
      <c r="G17" s="101" t="s">
        <v>451</v>
      </c>
      <c r="H17" s="102" t="s">
        <v>70</v>
      </c>
      <c r="I17" s="62"/>
      <c r="J17" s="59"/>
      <c r="K17" s="49"/>
      <c r="L17" s="14"/>
      <c r="P17" s="90"/>
      <c r="Q17" s="89"/>
    </row>
    <row r="18" spans="1:20 16384:16384" ht="20.100000000000001" customHeight="1">
      <c r="A18" s="159"/>
      <c r="B18" s="150" t="s">
        <v>536</v>
      </c>
      <c r="C18" s="101" t="s">
        <v>494</v>
      </c>
      <c r="D18" s="101" t="s">
        <v>317</v>
      </c>
      <c r="E18" s="101" t="s">
        <v>420</v>
      </c>
      <c r="F18" s="137" t="s">
        <v>318</v>
      </c>
      <c r="G18" s="101" t="s">
        <v>531</v>
      </c>
      <c r="H18" s="102" t="s">
        <v>9</v>
      </c>
      <c r="I18" s="62"/>
      <c r="J18" s="49"/>
      <c r="K18" s="49"/>
      <c r="L18" s="22"/>
      <c r="P18" s="90"/>
      <c r="Q18" s="89"/>
    </row>
    <row r="19" spans="1:20 16384:16384" ht="20.100000000000001" customHeight="1">
      <c r="A19" s="159"/>
      <c r="B19" s="150" t="s">
        <v>69</v>
      </c>
      <c r="C19" s="101" t="s">
        <v>424</v>
      </c>
      <c r="D19" s="101" t="s">
        <v>338</v>
      </c>
      <c r="E19" s="101" t="s">
        <v>459</v>
      </c>
      <c r="F19" s="101" t="s">
        <v>533</v>
      </c>
      <c r="G19" s="101" t="s">
        <v>213</v>
      </c>
      <c r="H19" s="102" t="s">
        <v>327</v>
      </c>
      <c r="I19" s="58"/>
      <c r="J19" s="49"/>
      <c r="L19" s="14"/>
      <c r="P19" s="89"/>
      <c r="Q19" s="89"/>
    </row>
    <row r="20" spans="1:20 16384:16384" ht="20.100000000000001" customHeight="1">
      <c r="A20" s="159"/>
      <c r="B20" s="103" t="s">
        <v>191</v>
      </c>
      <c r="C20" s="103" t="s">
        <v>191</v>
      </c>
      <c r="D20" s="103" t="s">
        <v>191</v>
      </c>
      <c r="E20" s="103" t="s">
        <v>191</v>
      </c>
      <c r="F20" s="103" t="s">
        <v>191</v>
      </c>
      <c r="G20" s="103" t="s">
        <v>191</v>
      </c>
      <c r="H20" s="104" t="s">
        <v>191</v>
      </c>
      <c r="I20" s="62"/>
      <c r="J20" s="49"/>
      <c r="O20" s="54"/>
      <c r="P20" s="89"/>
      <c r="Q20" s="89"/>
    </row>
    <row r="21" spans="1:20 16384:16384" ht="20.100000000000001" customHeight="1">
      <c r="A21" s="125" t="s">
        <v>189</v>
      </c>
      <c r="B21" s="34" t="s">
        <v>371</v>
      </c>
      <c r="C21" s="105" t="s">
        <v>376</v>
      </c>
      <c r="D21" s="105" t="s">
        <v>372</v>
      </c>
      <c r="E21" s="105" t="s">
        <v>377</v>
      </c>
      <c r="F21" s="105" t="s">
        <v>558</v>
      </c>
      <c r="G21" s="105" t="s">
        <v>372</v>
      </c>
      <c r="H21" s="106" t="s">
        <v>373</v>
      </c>
      <c r="I21" s="62"/>
      <c r="J21" s="14"/>
      <c r="P21" s="90"/>
      <c r="Q21" s="89"/>
    </row>
    <row r="22" spans="1:20 16384:16384" ht="20.100000000000001" customHeight="1">
      <c r="A22" s="127" t="s">
        <v>194</v>
      </c>
      <c r="B22" s="107" t="s">
        <v>122</v>
      </c>
      <c r="C22" s="107" t="s">
        <v>314</v>
      </c>
      <c r="D22" s="107" t="s">
        <v>134</v>
      </c>
      <c r="E22" s="107" t="s">
        <v>148</v>
      </c>
      <c r="F22" s="107" t="s">
        <v>212</v>
      </c>
      <c r="G22" s="107" t="s">
        <v>432</v>
      </c>
      <c r="H22" s="108" t="s">
        <v>122</v>
      </c>
      <c r="I22" s="62"/>
      <c r="P22" s="90"/>
      <c r="Q22" s="89"/>
    </row>
    <row r="23" spans="1:20 16384:16384" ht="20.100000000000001" customHeight="1">
      <c r="A23" s="133" t="s">
        <v>206</v>
      </c>
      <c r="B23" s="134" t="s">
        <v>352</v>
      </c>
      <c r="C23" s="134" t="s">
        <v>352</v>
      </c>
      <c r="D23" s="134" t="s">
        <v>352</v>
      </c>
      <c r="E23" s="134" t="s">
        <v>352</v>
      </c>
      <c r="F23" s="134" t="s">
        <v>352</v>
      </c>
      <c r="G23" s="134" t="s">
        <v>352</v>
      </c>
      <c r="H23" s="135" t="s">
        <v>352</v>
      </c>
      <c r="I23" s="69"/>
      <c r="J23" s="23"/>
      <c r="K23" s="61"/>
      <c r="L23" s="61"/>
      <c r="M23" s="61"/>
      <c r="P23" s="137"/>
      <c r="Q23" s="138"/>
      <c r="R23" s="138"/>
      <c r="S23" s="138"/>
      <c r="T23" s="138"/>
      <c r="XFD23" s="17"/>
    </row>
    <row r="24" spans="1:20 16384:16384" ht="20.100000000000001" customHeight="1">
      <c r="A24" s="131" t="s">
        <v>121</v>
      </c>
      <c r="B24" s="110" t="s">
        <v>47</v>
      </c>
      <c r="C24" s="39" t="s">
        <v>344</v>
      </c>
      <c r="D24" s="110" t="s">
        <v>112</v>
      </c>
      <c r="E24" s="110" t="s">
        <v>504</v>
      </c>
      <c r="F24" s="39" t="s">
        <v>199</v>
      </c>
      <c r="G24" s="39" t="s">
        <v>344</v>
      </c>
      <c r="H24" s="112" t="s">
        <v>465</v>
      </c>
      <c r="I24" s="62"/>
      <c r="P24" s="90"/>
      <c r="Q24" s="89"/>
    </row>
    <row r="25" spans="1:20 16384:16384" ht="20.100000000000001" customHeight="1">
      <c r="A25" s="127" t="s">
        <v>127</v>
      </c>
      <c r="B25" s="107" t="s">
        <v>545</v>
      </c>
      <c r="C25" s="107" t="s">
        <v>468</v>
      </c>
      <c r="D25" s="107" t="s">
        <v>95</v>
      </c>
      <c r="E25" s="107" t="s">
        <v>540</v>
      </c>
      <c r="F25" s="107" t="s">
        <v>469</v>
      </c>
      <c r="G25" s="107" t="s">
        <v>108</v>
      </c>
      <c r="H25" s="108" t="s">
        <v>41</v>
      </c>
      <c r="I25" s="62"/>
      <c r="J25" s="54"/>
      <c r="P25" s="97"/>
      <c r="Q25" s="89"/>
    </row>
    <row r="26" spans="1:20 16384:16384" ht="20.100000000000001" customHeight="1">
      <c r="A26" s="158" t="s">
        <v>85</v>
      </c>
      <c r="B26" s="109" t="s">
        <v>337</v>
      </c>
      <c r="C26" s="109" t="s">
        <v>337</v>
      </c>
      <c r="D26" s="109" t="s">
        <v>337</v>
      </c>
      <c r="E26" s="109" t="s">
        <v>337</v>
      </c>
      <c r="F26" s="109" t="s">
        <v>337</v>
      </c>
      <c r="G26" s="109" t="s">
        <v>337</v>
      </c>
      <c r="H26" s="111" t="s">
        <v>337</v>
      </c>
      <c r="I26" s="58"/>
      <c r="J26" s="14"/>
      <c r="K26" s="14"/>
      <c r="P26" s="89"/>
      <c r="Q26" s="89"/>
    </row>
    <row r="27" spans="1:20 16384:16384" ht="20.100000000000001" customHeight="1">
      <c r="A27" s="158"/>
      <c r="B27" s="101" t="s">
        <v>519</v>
      </c>
      <c r="C27" s="101" t="s">
        <v>301</v>
      </c>
      <c r="D27" s="101" t="s">
        <v>221</v>
      </c>
      <c r="E27" s="101" t="s">
        <v>22</v>
      </c>
      <c r="F27" s="101" t="s">
        <v>343</v>
      </c>
      <c r="G27" s="101" t="s">
        <v>431</v>
      </c>
      <c r="H27" s="102" t="s">
        <v>534</v>
      </c>
      <c r="I27" s="58"/>
      <c r="P27" s="89"/>
      <c r="Q27" s="89"/>
    </row>
    <row r="28" spans="1:20 16384:16384" ht="20.100000000000001" customHeight="1">
      <c r="A28" s="158"/>
      <c r="B28" s="101" t="s">
        <v>320</v>
      </c>
      <c r="C28" s="101" t="s">
        <v>204</v>
      </c>
      <c r="D28" s="101" t="s">
        <v>103</v>
      </c>
      <c r="E28" s="101" t="s">
        <v>509</v>
      </c>
      <c r="F28" s="101" t="s">
        <v>556</v>
      </c>
      <c r="G28" s="101" t="s">
        <v>511</v>
      </c>
      <c r="H28" s="102" t="s">
        <v>450</v>
      </c>
      <c r="I28" s="62"/>
      <c r="J28" s="70"/>
      <c r="K28" s="70"/>
      <c r="L28" s="70"/>
    </row>
    <row r="29" spans="1:20 16384:16384" ht="20.100000000000001" customHeight="1">
      <c r="A29" s="158"/>
      <c r="B29" s="101" t="s">
        <v>391</v>
      </c>
      <c r="C29" s="101" t="s">
        <v>503</v>
      </c>
      <c r="D29" s="101" t="s">
        <v>89</v>
      </c>
      <c r="E29" s="101" t="s">
        <v>193</v>
      </c>
      <c r="F29" s="101" t="s">
        <v>517</v>
      </c>
      <c r="G29" s="101" t="s">
        <v>202</v>
      </c>
      <c r="H29" s="102" t="s">
        <v>514</v>
      </c>
      <c r="I29" s="58"/>
      <c r="J29" s="66"/>
      <c r="K29" s="66"/>
      <c r="L29" s="66"/>
      <c r="M29" s="66"/>
      <c r="N29" s="66"/>
      <c r="O29" s="66"/>
      <c r="P29" s="66"/>
    </row>
    <row r="30" spans="1:20 16384:16384" ht="20.100000000000001" customHeight="1">
      <c r="A30" s="158"/>
      <c r="B30" s="101" t="s">
        <v>261</v>
      </c>
      <c r="C30" s="101" t="s">
        <v>92</v>
      </c>
      <c r="D30" s="101" t="s">
        <v>139</v>
      </c>
      <c r="E30" s="101" t="s">
        <v>491</v>
      </c>
      <c r="F30" s="101" t="s">
        <v>438</v>
      </c>
      <c r="G30" s="101" t="s">
        <v>515</v>
      </c>
      <c r="H30" s="102" t="s">
        <v>428</v>
      </c>
      <c r="I30" s="58"/>
      <c r="J30" s="55"/>
      <c r="K30" s="55"/>
    </row>
    <row r="31" spans="1:20 16384:16384" ht="20.100000000000001" customHeight="1">
      <c r="A31" s="158"/>
      <c r="B31" s="103" t="s">
        <v>191</v>
      </c>
      <c r="C31" s="103" t="s">
        <v>191</v>
      </c>
      <c r="D31" s="103" t="s">
        <v>191</v>
      </c>
      <c r="E31" s="103" t="s">
        <v>191</v>
      </c>
      <c r="F31" s="103" t="s">
        <v>191</v>
      </c>
      <c r="G31" s="103" t="s">
        <v>191</v>
      </c>
      <c r="H31" s="104" t="s">
        <v>191</v>
      </c>
      <c r="I31" s="62"/>
      <c r="J31" s="55"/>
      <c r="K31" s="55"/>
    </row>
    <row r="32" spans="1:20 16384:16384" ht="20.100000000000001" customHeight="1">
      <c r="A32" s="98" t="s">
        <v>189</v>
      </c>
      <c r="B32" s="56" t="s">
        <v>371</v>
      </c>
      <c r="C32" s="105" t="s">
        <v>372</v>
      </c>
      <c r="D32" s="105" t="s">
        <v>373</v>
      </c>
      <c r="E32" s="105" t="s">
        <v>374</v>
      </c>
      <c r="F32" s="105" t="s">
        <v>371</v>
      </c>
      <c r="G32" s="105" t="s">
        <v>373</v>
      </c>
      <c r="H32" s="99" t="s">
        <v>372</v>
      </c>
      <c r="I32" s="62"/>
      <c r="J32" s="55"/>
      <c r="K32" s="55"/>
    </row>
    <row r="33" spans="1:20 16384:16384" ht="20.100000000000001" customHeight="1">
      <c r="A33" s="127" t="s">
        <v>194</v>
      </c>
      <c r="B33" s="107" t="s">
        <v>321</v>
      </c>
      <c r="C33" s="107" t="s">
        <v>122</v>
      </c>
      <c r="D33" s="107" t="s">
        <v>529</v>
      </c>
      <c r="E33" s="107" t="s">
        <v>219</v>
      </c>
      <c r="F33" s="107" t="s">
        <v>527</v>
      </c>
      <c r="G33" s="107" t="s">
        <v>122</v>
      </c>
      <c r="H33" s="108" t="s">
        <v>245</v>
      </c>
      <c r="I33" s="62"/>
    </row>
    <row r="34" spans="1:20 16384:16384" ht="20.100000000000001" customHeight="1">
      <c r="A34" s="133" t="s">
        <v>206</v>
      </c>
      <c r="B34" s="134" t="s">
        <v>352</v>
      </c>
      <c r="C34" s="134" t="s">
        <v>352</v>
      </c>
      <c r="D34" s="134" t="s">
        <v>352</v>
      </c>
      <c r="E34" s="134" t="s">
        <v>352</v>
      </c>
      <c r="F34" s="134" t="s">
        <v>352</v>
      </c>
      <c r="G34" s="134" t="s">
        <v>352</v>
      </c>
      <c r="H34" s="135" t="s">
        <v>352</v>
      </c>
      <c r="I34" s="69"/>
      <c r="J34" s="23"/>
      <c r="K34" s="61"/>
      <c r="L34" s="61"/>
      <c r="M34" s="61"/>
      <c r="P34" s="137"/>
      <c r="Q34" s="138"/>
      <c r="R34" s="138"/>
      <c r="S34" s="138"/>
      <c r="T34" s="138"/>
      <c r="XFD34" s="17"/>
    </row>
    <row r="35" spans="1:20 16384:16384" ht="20.100000000000001" customHeight="1">
      <c r="A35" s="131" t="s">
        <v>121</v>
      </c>
      <c r="B35" s="110" t="s">
        <v>140</v>
      </c>
      <c r="C35" s="110" t="s">
        <v>19</v>
      </c>
      <c r="D35" s="39" t="s">
        <v>199</v>
      </c>
      <c r="E35" s="39" t="s">
        <v>344</v>
      </c>
      <c r="F35" s="110" t="s">
        <v>414</v>
      </c>
      <c r="G35" s="110" t="s">
        <v>48</v>
      </c>
      <c r="H35" s="112" t="s">
        <v>199</v>
      </c>
      <c r="I35" s="62"/>
    </row>
    <row r="36" spans="1:20 16384:16384" ht="20.100000000000001" customHeight="1">
      <c r="A36" s="128" t="s">
        <v>185</v>
      </c>
      <c r="B36" s="44" t="s">
        <v>192</v>
      </c>
      <c r="C36" s="44" t="s">
        <v>192</v>
      </c>
      <c r="D36" s="44" t="s">
        <v>192</v>
      </c>
      <c r="E36" s="44" t="s">
        <v>192</v>
      </c>
      <c r="F36" s="44" t="s">
        <v>192</v>
      </c>
      <c r="G36" s="44" t="s">
        <v>120</v>
      </c>
      <c r="H36" s="45" t="s">
        <v>192</v>
      </c>
      <c r="I36" s="1"/>
    </row>
    <row r="37" spans="1:20 16384:16384" ht="20.100000000000001" customHeight="1">
      <c r="A37" s="154" t="s">
        <v>86</v>
      </c>
      <c r="B37" s="155"/>
      <c r="C37" s="155"/>
      <c r="D37" s="155"/>
      <c r="E37" s="155"/>
      <c r="F37" s="155"/>
      <c r="G37" s="155"/>
      <c r="H37" s="156"/>
      <c r="I37" s="1"/>
    </row>
    <row r="38" spans="1:20 16384:16384">
      <c r="A38" s="1"/>
      <c r="B38" s="1"/>
      <c r="C38" s="1"/>
      <c r="D38" s="1"/>
      <c r="E38" s="1"/>
      <c r="F38" s="1"/>
      <c r="G38" s="1"/>
      <c r="H38" s="1"/>
      <c r="I38" s="1"/>
    </row>
  </sheetData>
  <mergeCells count="5">
    <mergeCell ref="A37:H37"/>
    <mergeCell ref="A1:H2"/>
    <mergeCell ref="A4:A9"/>
    <mergeCell ref="A15:A20"/>
    <mergeCell ref="A26:A31"/>
  </mergeCells>
  <phoneticPr fontId="44" type="noConversion"/>
  <printOptions horizontalCentered="1" verticalCentered="1"/>
  <pageMargins left="0" right="0" top="0" bottom="0" header="0" footer="0"/>
  <pageSetup paperSize="9" scale="7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XFD38"/>
  <sheetViews>
    <sheetView zoomScale="75" zoomScaleNormal="75" zoomScaleSheetLayoutView="70" workbookViewId="0">
      <selection activeCell="B27" sqref="B27"/>
    </sheetView>
  </sheetViews>
  <sheetFormatPr defaultColWidth="8.625" defaultRowHeight="16.5"/>
  <cols>
    <col min="1" max="1" width="11.625" style="7" customWidth="1"/>
    <col min="2" max="8" width="22.625" style="7" customWidth="1"/>
  </cols>
  <sheetData>
    <row r="1" spans="1:20 16384:16384" ht="20.100000000000001" customHeight="1">
      <c r="A1" s="151" t="s">
        <v>79</v>
      </c>
      <c r="B1" s="151"/>
      <c r="C1" s="151"/>
      <c r="D1" s="151"/>
      <c r="E1" s="151"/>
      <c r="F1" s="151"/>
      <c r="G1" s="151"/>
      <c r="H1" s="151"/>
    </row>
    <row r="2" spans="1:20 16384:16384" ht="20.100000000000001" customHeight="1">
      <c r="A2" s="152"/>
      <c r="B2" s="152"/>
      <c r="C2" s="152"/>
      <c r="D2" s="152"/>
      <c r="E2" s="152"/>
      <c r="F2" s="152"/>
      <c r="G2" s="152"/>
      <c r="H2" s="152"/>
    </row>
    <row r="3" spans="1:20 16384:16384" ht="20.100000000000001" customHeight="1">
      <c r="A3" s="24"/>
      <c r="B3" s="25" t="s">
        <v>295</v>
      </c>
      <c r="C3" s="25" t="s">
        <v>281</v>
      </c>
      <c r="D3" s="25" t="s">
        <v>570</v>
      </c>
      <c r="E3" s="25" t="s">
        <v>571</v>
      </c>
      <c r="F3" s="25" t="s">
        <v>287</v>
      </c>
      <c r="G3" s="25" t="s">
        <v>289</v>
      </c>
      <c r="H3" s="26" t="s">
        <v>288</v>
      </c>
      <c r="I3" s="65"/>
    </row>
    <row r="4" spans="1:20 16384:16384" ht="20.100000000000001" customHeight="1">
      <c r="A4" s="153" t="s">
        <v>126</v>
      </c>
      <c r="B4" s="109" t="s">
        <v>337</v>
      </c>
      <c r="C4" s="109" t="s">
        <v>337</v>
      </c>
      <c r="D4" s="109" t="s">
        <v>337</v>
      </c>
      <c r="E4" s="109" t="s">
        <v>337</v>
      </c>
      <c r="F4" s="109" t="s">
        <v>337</v>
      </c>
      <c r="G4" s="109" t="s">
        <v>337</v>
      </c>
      <c r="H4" s="111" t="s">
        <v>337</v>
      </c>
      <c r="I4" s="65"/>
    </row>
    <row r="5" spans="1:20 16384:16384" ht="20.100000000000001" customHeight="1">
      <c r="A5" s="153"/>
      <c r="B5" s="101" t="s">
        <v>96</v>
      </c>
      <c r="C5" s="101" t="s">
        <v>224</v>
      </c>
      <c r="D5" s="101" t="s">
        <v>449</v>
      </c>
      <c r="E5" s="101" t="s">
        <v>16</v>
      </c>
      <c r="F5" s="101" t="s">
        <v>224</v>
      </c>
      <c r="G5" s="101" t="s">
        <v>498</v>
      </c>
      <c r="H5" s="102" t="s">
        <v>225</v>
      </c>
      <c r="I5" s="65"/>
    </row>
    <row r="6" spans="1:20 16384:16384" ht="20.100000000000001" customHeight="1">
      <c r="A6" s="153"/>
      <c r="B6" s="101" t="s">
        <v>552</v>
      </c>
      <c r="C6" s="101" t="s">
        <v>53</v>
      </c>
      <c r="D6" s="101" t="s">
        <v>324</v>
      </c>
      <c r="E6" s="101" t="s">
        <v>549</v>
      </c>
      <c r="F6" s="101" t="s">
        <v>110</v>
      </c>
      <c r="G6" s="101" t="s">
        <v>462</v>
      </c>
      <c r="H6" s="102" t="s">
        <v>547</v>
      </c>
      <c r="I6" s="62"/>
      <c r="K6" s="55"/>
    </row>
    <row r="7" spans="1:20 16384:16384" ht="20.100000000000001" customHeight="1">
      <c r="A7" s="153"/>
      <c r="B7" s="101" t="s">
        <v>489</v>
      </c>
      <c r="C7" s="101" t="s">
        <v>26</v>
      </c>
      <c r="D7" s="101" t="s">
        <v>235</v>
      </c>
      <c r="E7" s="101" t="s">
        <v>231</v>
      </c>
      <c r="F7" s="101" t="s">
        <v>15</v>
      </c>
      <c r="G7" s="101" t="s">
        <v>170</v>
      </c>
      <c r="H7" s="102" t="s">
        <v>418</v>
      </c>
      <c r="I7" s="84"/>
      <c r="J7" s="54"/>
      <c r="K7" s="55"/>
    </row>
    <row r="8" spans="1:20 16384:16384" ht="20.100000000000001" customHeight="1">
      <c r="A8" s="153"/>
      <c r="B8" s="101" t="s">
        <v>65</v>
      </c>
      <c r="C8" s="101" t="s">
        <v>555</v>
      </c>
      <c r="D8" s="101" t="s">
        <v>261</v>
      </c>
      <c r="E8" s="101" t="s">
        <v>208</v>
      </c>
      <c r="F8" s="101" t="s">
        <v>90</v>
      </c>
      <c r="G8" s="101" t="s">
        <v>488</v>
      </c>
      <c r="H8" s="102" t="s">
        <v>322</v>
      </c>
      <c r="I8" s="62"/>
      <c r="K8" s="49"/>
    </row>
    <row r="9" spans="1:20 16384:16384" ht="20.100000000000001" customHeight="1">
      <c r="A9" s="153"/>
      <c r="B9" s="103" t="s">
        <v>191</v>
      </c>
      <c r="C9" s="103" t="s">
        <v>191</v>
      </c>
      <c r="D9" s="103" t="s">
        <v>191</v>
      </c>
      <c r="E9" s="103" t="s">
        <v>191</v>
      </c>
      <c r="F9" s="103" t="s">
        <v>191</v>
      </c>
      <c r="G9" s="103" t="s">
        <v>191</v>
      </c>
      <c r="H9" s="104" t="s">
        <v>191</v>
      </c>
      <c r="I9" s="65"/>
      <c r="O9" s="7"/>
    </row>
    <row r="10" spans="1:20 16384:16384" ht="20.100000000000001" customHeight="1">
      <c r="A10" s="46" t="s">
        <v>189</v>
      </c>
      <c r="B10" s="105" t="s">
        <v>373</v>
      </c>
      <c r="C10" s="105" t="s">
        <v>374</v>
      </c>
      <c r="D10" s="105" t="s">
        <v>366</v>
      </c>
      <c r="E10" s="105" t="s">
        <v>373</v>
      </c>
      <c r="F10" s="105" t="s">
        <v>374</v>
      </c>
      <c r="G10" s="105" t="s">
        <v>368</v>
      </c>
      <c r="H10" s="106" t="s">
        <v>374</v>
      </c>
      <c r="I10" s="65"/>
    </row>
    <row r="11" spans="1:20 16384:16384" ht="20.100000000000001" customHeight="1">
      <c r="A11" s="47" t="s">
        <v>194</v>
      </c>
      <c r="B11" s="107" t="s">
        <v>122</v>
      </c>
      <c r="C11" s="107" t="s">
        <v>152</v>
      </c>
      <c r="D11" s="107" t="s">
        <v>219</v>
      </c>
      <c r="E11" s="107" t="s">
        <v>417</v>
      </c>
      <c r="F11" s="107" t="s">
        <v>370</v>
      </c>
      <c r="G11" s="107" t="s">
        <v>475</v>
      </c>
      <c r="H11" s="108" t="s">
        <v>122</v>
      </c>
      <c r="I11" s="65"/>
    </row>
    <row r="12" spans="1:20 16384:16384" ht="20.100000000000001" customHeight="1">
      <c r="A12" s="133" t="s">
        <v>206</v>
      </c>
      <c r="B12" s="134" t="s">
        <v>352</v>
      </c>
      <c r="C12" s="134" t="s">
        <v>352</v>
      </c>
      <c r="D12" s="134" t="s">
        <v>352</v>
      </c>
      <c r="E12" s="134" t="s">
        <v>352</v>
      </c>
      <c r="F12" s="134" t="s">
        <v>352</v>
      </c>
      <c r="G12" s="134" t="s">
        <v>352</v>
      </c>
      <c r="H12" s="135" t="s">
        <v>352</v>
      </c>
      <c r="I12" s="69"/>
      <c r="J12" s="23"/>
      <c r="K12" s="61"/>
      <c r="L12" s="61"/>
      <c r="M12" s="61"/>
      <c r="P12" s="137"/>
      <c r="Q12" s="138"/>
      <c r="R12" s="138"/>
      <c r="S12" s="138"/>
      <c r="T12" s="138"/>
      <c r="XFD12" s="17"/>
    </row>
    <row r="13" spans="1:20 16384:16384" ht="20.100000000000001" customHeight="1">
      <c r="A13" s="130" t="s">
        <v>121</v>
      </c>
      <c r="B13" s="110" t="s">
        <v>197</v>
      </c>
      <c r="C13" s="110" t="s">
        <v>197</v>
      </c>
      <c r="D13" s="110" t="s">
        <v>197</v>
      </c>
      <c r="E13" s="110" t="s">
        <v>197</v>
      </c>
      <c r="F13" s="110" t="s">
        <v>197</v>
      </c>
      <c r="G13" s="110" t="s">
        <v>197</v>
      </c>
      <c r="H13" s="112" t="s">
        <v>197</v>
      </c>
      <c r="I13" s="65"/>
    </row>
    <row r="14" spans="1:20 16384:16384" ht="20.100000000000001" customHeight="1">
      <c r="A14" s="47" t="s">
        <v>127</v>
      </c>
      <c r="B14" s="107" t="s">
        <v>198</v>
      </c>
      <c r="C14" s="107" t="s">
        <v>198</v>
      </c>
      <c r="D14" s="107" t="s">
        <v>198</v>
      </c>
      <c r="E14" s="107" t="s">
        <v>203</v>
      </c>
      <c r="F14" s="107" t="s">
        <v>203</v>
      </c>
      <c r="G14" s="107" t="s">
        <v>198</v>
      </c>
      <c r="H14" s="108" t="s">
        <v>198</v>
      </c>
      <c r="I14" s="65"/>
      <c r="O14" s="92"/>
      <c r="P14" s="115"/>
    </row>
    <row r="15" spans="1:20 16384:16384" ht="20.100000000000001" customHeight="1">
      <c r="A15" s="157" t="s">
        <v>117</v>
      </c>
      <c r="B15" s="109" t="s">
        <v>337</v>
      </c>
      <c r="C15" s="109" t="s">
        <v>443</v>
      </c>
      <c r="D15" s="109" t="s">
        <v>337</v>
      </c>
      <c r="E15" s="109" t="s">
        <v>337</v>
      </c>
      <c r="F15" s="109" t="s">
        <v>484</v>
      </c>
      <c r="G15" s="109" t="s">
        <v>337</v>
      </c>
      <c r="H15" s="111" t="s">
        <v>337</v>
      </c>
      <c r="I15" s="65"/>
      <c r="K15" s="49"/>
      <c r="M15" s="49"/>
      <c r="N15" s="54"/>
      <c r="O15" s="92"/>
      <c r="P15" s="115"/>
    </row>
    <row r="16" spans="1:20 16384:16384" ht="20.100000000000001" customHeight="1">
      <c r="A16" s="157"/>
      <c r="B16" s="101" t="s">
        <v>66</v>
      </c>
      <c r="C16" s="101" t="s">
        <v>351</v>
      </c>
      <c r="D16" s="101" t="s">
        <v>262</v>
      </c>
      <c r="E16" s="101" t="s">
        <v>262</v>
      </c>
      <c r="F16" s="101" t="s">
        <v>29</v>
      </c>
      <c r="G16" s="101" t="s">
        <v>62</v>
      </c>
      <c r="H16" s="102" t="s">
        <v>520</v>
      </c>
      <c r="I16" s="85"/>
      <c r="K16" s="55"/>
      <c r="L16" s="14"/>
      <c r="M16" s="49"/>
      <c r="N16" s="54"/>
      <c r="O16" s="92"/>
      <c r="P16" s="115"/>
    </row>
    <row r="17" spans="1:23 16384:16384" ht="20.100000000000001" customHeight="1">
      <c r="A17" s="157"/>
      <c r="B17" s="71" t="s">
        <v>466</v>
      </c>
      <c r="C17" s="101" t="s">
        <v>352</v>
      </c>
      <c r="D17" s="101" t="s">
        <v>444</v>
      </c>
      <c r="E17" s="101" t="s">
        <v>100</v>
      </c>
      <c r="F17" s="101" t="s">
        <v>273</v>
      </c>
      <c r="G17" s="101" t="s">
        <v>532</v>
      </c>
      <c r="H17" s="102" t="s">
        <v>487</v>
      </c>
      <c r="I17" s="58"/>
      <c r="K17" s="55"/>
      <c r="L17" s="14"/>
      <c r="M17" s="49"/>
      <c r="N17" s="54"/>
      <c r="O17" s="92"/>
      <c r="P17" s="115"/>
      <c r="R17" s="54"/>
    </row>
    <row r="18" spans="1:23 16384:16384" ht="20.100000000000001" customHeight="1">
      <c r="A18" s="157"/>
      <c r="B18" s="71" t="s">
        <v>433</v>
      </c>
      <c r="C18" s="101" t="s">
        <v>447</v>
      </c>
      <c r="D18" s="101" t="s">
        <v>97</v>
      </c>
      <c r="E18" s="101" t="s">
        <v>229</v>
      </c>
      <c r="F18" s="101" t="s">
        <v>20</v>
      </c>
      <c r="G18" s="101" t="s">
        <v>521</v>
      </c>
      <c r="H18" s="102" t="s">
        <v>155</v>
      </c>
      <c r="I18" s="62"/>
      <c r="J18" s="14"/>
      <c r="K18" s="55"/>
      <c r="L18" s="22"/>
      <c r="M18" s="49"/>
      <c r="O18" s="92"/>
    </row>
    <row r="19" spans="1:23 16384:16384" ht="20.100000000000001" customHeight="1">
      <c r="A19" s="157"/>
      <c r="B19" s="71" t="s">
        <v>452</v>
      </c>
      <c r="C19" s="101" t="s">
        <v>439</v>
      </c>
      <c r="D19" s="101" t="s">
        <v>470</v>
      </c>
      <c r="E19" s="101" t="s">
        <v>523</v>
      </c>
      <c r="F19" s="101" t="s">
        <v>554</v>
      </c>
      <c r="G19" s="101" t="s">
        <v>327</v>
      </c>
      <c r="H19" s="102" t="s">
        <v>474</v>
      </c>
      <c r="I19" s="62"/>
      <c r="J19" s="14"/>
      <c r="K19" s="55"/>
      <c r="L19" s="14"/>
      <c r="M19" s="54"/>
      <c r="O19" s="92"/>
    </row>
    <row r="20" spans="1:23 16384:16384" ht="20.100000000000001" customHeight="1">
      <c r="A20" s="157"/>
      <c r="B20" s="103" t="s">
        <v>191</v>
      </c>
      <c r="C20" s="103" t="s">
        <v>191</v>
      </c>
      <c r="D20" s="103" t="s">
        <v>191</v>
      </c>
      <c r="E20" s="103" t="s">
        <v>191</v>
      </c>
      <c r="F20" s="103" t="s">
        <v>191</v>
      </c>
      <c r="G20" s="103" t="s">
        <v>191</v>
      </c>
      <c r="H20" s="104" t="s">
        <v>191</v>
      </c>
      <c r="I20" s="58"/>
      <c r="J20" s="14"/>
      <c r="K20" s="57"/>
      <c r="O20" s="93"/>
    </row>
    <row r="21" spans="1:23 16384:16384" ht="20.100000000000001" customHeight="1">
      <c r="A21" s="46" t="s">
        <v>189</v>
      </c>
      <c r="B21" s="34" t="s">
        <v>376</v>
      </c>
      <c r="C21" s="105" t="s">
        <v>479</v>
      </c>
      <c r="D21" s="105" t="s">
        <v>371</v>
      </c>
      <c r="E21" s="105" t="s">
        <v>376</v>
      </c>
      <c r="F21" s="105" t="s">
        <v>372</v>
      </c>
      <c r="G21" s="105" t="s">
        <v>374</v>
      </c>
      <c r="H21" s="106" t="s">
        <v>372</v>
      </c>
      <c r="I21" s="65"/>
      <c r="J21" s="14"/>
      <c r="K21" s="55"/>
      <c r="O21" s="113"/>
      <c r="W21" s="139" t="s">
        <v>353</v>
      </c>
    </row>
    <row r="22" spans="1:23 16384:16384" ht="20.100000000000001" customHeight="1">
      <c r="A22" s="36" t="s">
        <v>194</v>
      </c>
      <c r="B22" s="107" t="s">
        <v>220</v>
      </c>
      <c r="C22" s="107" t="s">
        <v>38</v>
      </c>
      <c r="D22" s="107" t="s">
        <v>123</v>
      </c>
      <c r="E22" s="107" t="s">
        <v>122</v>
      </c>
      <c r="F22" s="107" t="s">
        <v>296</v>
      </c>
      <c r="G22" s="107" t="s">
        <v>260</v>
      </c>
      <c r="H22" s="108" t="s">
        <v>119</v>
      </c>
      <c r="I22" s="65"/>
      <c r="J22" s="2"/>
      <c r="K22" s="55"/>
      <c r="O22" s="114"/>
    </row>
    <row r="23" spans="1:23 16384:16384" ht="20.100000000000001" customHeight="1">
      <c r="A23" s="133" t="s">
        <v>206</v>
      </c>
      <c r="B23" s="134" t="s">
        <v>352</v>
      </c>
      <c r="C23" s="134" t="s">
        <v>352</v>
      </c>
      <c r="D23" s="134" t="s">
        <v>352</v>
      </c>
      <c r="E23" s="134" t="s">
        <v>352</v>
      </c>
      <c r="F23" s="134" t="s">
        <v>352</v>
      </c>
      <c r="G23" s="134" t="s">
        <v>352</v>
      </c>
      <c r="H23" s="135" t="s">
        <v>352</v>
      </c>
      <c r="I23" s="69"/>
      <c r="J23" s="23"/>
      <c r="K23" s="61"/>
      <c r="L23" s="61"/>
      <c r="M23" s="61"/>
      <c r="P23" s="137"/>
      <c r="Q23" s="138"/>
      <c r="R23" s="138"/>
      <c r="S23" s="138"/>
      <c r="T23" s="138"/>
      <c r="XFD23" s="17"/>
    </row>
    <row r="24" spans="1:23 16384:16384" ht="20.100000000000001" customHeight="1">
      <c r="A24" s="129" t="s">
        <v>121</v>
      </c>
      <c r="B24" s="110" t="s">
        <v>133</v>
      </c>
      <c r="C24" s="39" t="s">
        <v>199</v>
      </c>
      <c r="D24" s="110" t="s">
        <v>102</v>
      </c>
      <c r="E24" s="39" t="s">
        <v>344</v>
      </c>
      <c r="F24" s="110" t="s">
        <v>19</v>
      </c>
      <c r="G24" s="110" t="s">
        <v>63</v>
      </c>
      <c r="H24" s="112" t="s">
        <v>199</v>
      </c>
      <c r="I24" s="65"/>
      <c r="J24" s="2"/>
      <c r="K24" s="55"/>
      <c r="O24" s="140"/>
    </row>
    <row r="25" spans="1:23 16384:16384" ht="20.100000000000001" customHeight="1">
      <c r="A25" s="36" t="s">
        <v>127</v>
      </c>
      <c r="B25" s="107" t="s">
        <v>44</v>
      </c>
      <c r="C25" s="107" t="s">
        <v>0</v>
      </c>
      <c r="D25" s="107" t="s">
        <v>537</v>
      </c>
      <c r="E25" s="107" t="s">
        <v>557</v>
      </c>
      <c r="F25" s="107" t="s">
        <v>91</v>
      </c>
      <c r="G25" s="107" t="s">
        <v>485</v>
      </c>
      <c r="H25" s="108" t="s">
        <v>535</v>
      </c>
      <c r="I25" s="65"/>
      <c r="K25" s="55"/>
      <c r="O25" s="140"/>
    </row>
    <row r="26" spans="1:23 16384:16384" ht="20.100000000000001" customHeight="1">
      <c r="A26" s="153" t="s">
        <v>85</v>
      </c>
      <c r="B26" s="109" t="s">
        <v>337</v>
      </c>
      <c r="C26" s="109" t="s">
        <v>337</v>
      </c>
      <c r="D26" s="109" t="s">
        <v>337</v>
      </c>
      <c r="E26" s="109" t="s">
        <v>337</v>
      </c>
      <c r="F26" s="109" t="s">
        <v>337</v>
      </c>
      <c r="G26" s="109" t="s">
        <v>337</v>
      </c>
      <c r="H26" s="111" t="s">
        <v>337</v>
      </c>
      <c r="I26" s="75"/>
      <c r="J26" s="50"/>
      <c r="K26" s="55"/>
      <c r="L26" s="50"/>
      <c r="M26" s="50"/>
      <c r="O26" s="140"/>
    </row>
    <row r="27" spans="1:23 16384:16384" ht="20.100000000000001" customHeight="1">
      <c r="A27" s="153"/>
      <c r="B27" s="101" t="s">
        <v>94</v>
      </c>
      <c r="C27" s="101" t="s">
        <v>209</v>
      </c>
      <c r="D27" s="101" t="s">
        <v>35</v>
      </c>
      <c r="E27" s="101" t="s">
        <v>524</v>
      </c>
      <c r="F27" s="101" t="s">
        <v>43</v>
      </c>
      <c r="G27" s="101" t="s">
        <v>455</v>
      </c>
      <c r="H27" s="102" t="s">
        <v>106</v>
      </c>
      <c r="I27" s="65"/>
      <c r="K27" s="55"/>
    </row>
    <row r="28" spans="1:23 16384:16384" ht="20.100000000000001" customHeight="1">
      <c r="A28" s="153"/>
      <c r="B28" s="101" t="s">
        <v>183</v>
      </c>
      <c r="C28" s="101" t="s">
        <v>13</v>
      </c>
      <c r="D28" s="101" t="s">
        <v>6</v>
      </c>
      <c r="E28" s="101" t="s">
        <v>113</v>
      </c>
      <c r="F28" s="101" t="s">
        <v>17</v>
      </c>
      <c r="G28" s="101" t="s">
        <v>268</v>
      </c>
      <c r="H28" s="102" t="s">
        <v>107</v>
      </c>
      <c r="I28" s="62"/>
      <c r="K28" s="55"/>
    </row>
    <row r="29" spans="1:23 16384:16384" ht="20.100000000000001" customHeight="1">
      <c r="A29" s="153"/>
      <c r="B29" s="101" t="s">
        <v>516</v>
      </c>
      <c r="C29" s="101" t="s">
        <v>471</v>
      </c>
      <c r="D29" s="101" t="s">
        <v>138</v>
      </c>
      <c r="E29" s="101" t="s">
        <v>434</v>
      </c>
      <c r="F29" s="101" t="s">
        <v>114</v>
      </c>
      <c r="G29" s="101" t="s">
        <v>205</v>
      </c>
      <c r="H29" s="102" t="s">
        <v>210</v>
      </c>
      <c r="I29" s="86"/>
      <c r="J29" s="54"/>
      <c r="K29" s="63"/>
      <c r="L29" s="54"/>
    </row>
    <row r="30" spans="1:23 16384:16384" ht="20.100000000000001" customHeight="1">
      <c r="A30" s="153"/>
      <c r="B30" s="101" t="s">
        <v>109</v>
      </c>
      <c r="C30" s="101" t="s">
        <v>490</v>
      </c>
      <c r="D30" s="101" t="s">
        <v>232</v>
      </c>
      <c r="E30" s="101" t="s">
        <v>530</v>
      </c>
      <c r="F30" s="101" t="s">
        <v>180</v>
      </c>
      <c r="G30" s="101" t="s">
        <v>525</v>
      </c>
      <c r="H30" s="102" t="s">
        <v>306</v>
      </c>
      <c r="I30" s="62"/>
      <c r="K30" s="55"/>
    </row>
    <row r="31" spans="1:23 16384:16384" ht="20.100000000000001" customHeight="1">
      <c r="A31" s="153"/>
      <c r="B31" s="103" t="s">
        <v>191</v>
      </c>
      <c r="C31" s="103" t="s">
        <v>191</v>
      </c>
      <c r="D31" s="103" t="s">
        <v>191</v>
      </c>
      <c r="E31" s="103" t="s">
        <v>191</v>
      </c>
      <c r="F31" s="103" t="s">
        <v>191</v>
      </c>
      <c r="G31" s="103" t="s">
        <v>191</v>
      </c>
      <c r="H31" s="104" t="s">
        <v>191</v>
      </c>
      <c r="I31" s="84"/>
      <c r="K31" s="55"/>
    </row>
    <row r="32" spans="1:23 16384:16384" ht="20.100000000000001" customHeight="1">
      <c r="A32" s="33" t="s">
        <v>189</v>
      </c>
      <c r="B32" s="56" t="s">
        <v>373</v>
      </c>
      <c r="C32" s="105" t="s">
        <v>374</v>
      </c>
      <c r="D32" s="105" t="s">
        <v>371</v>
      </c>
      <c r="E32" s="105" t="s">
        <v>373</v>
      </c>
      <c r="F32" s="105" t="s">
        <v>373</v>
      </c>
      <c r="G32" s="105" t="s">
        <v>372</v>
      </c>
      <c r="H32" s="99" t="s">
        <v>373</v>
      </c>
      <c r="I32" s="65"/>
      <c r="K32" s="57"/>
    </row>
    <row r="33" spans="1:20 16384:16384" ht="20.100000000000001" customHeight="1">
      <c r="A33" s="36" t="s">
        <v>194</v>
      </c>
      <c r="B33" s="107" t="s">
        <v>292</v>
      </c>
      <c r="C33" s="107" t="s">
        <v>122</v>
      </c>
      <c r="D33" s="107" t="s">
        <v>426</v>
      </c>
      <c r="E33" s="107" t="s">
        <v>42</v>
      </c>
      <c r="F33" s="107" t="s">
        <v>219</v>
      </c>
      <c r="G33" s="107" t="s">
        <v>134</v>
      </c>
      <c r="H33" s="108" t="s">
        <v>122</v>
      </c>
      <c r="I33" s="65"/>
      <c r="K33" s="55"/>
    </row>
    <row r="34" spans="1:20 16384:16384" ht="20.100000000000001" customHeight="1">
      <c r="A34" s="133" t="s">
        <v>206</v>
      </c>
      <c r="B34" s="134" t="s">
        <v>352</v>
      </c>
      <c r="C34" s="134" t="s">
        <v>352</v>
      </c>
      <c r="D34" s="134" t="s">
        <v>352</v>
      </c>
      <c r="E34" s="134" t="s">
        <v>352</v>
      </c>
      <c r="F34" s="134" t="s">
        <v>352</v>
      </c>
      <c r="G34" s="134" t="s">
        <v>352</v>
      </c>
      <c r="H34" s="135" t="s">
        <v>352</v>
      </c>
      <c r="I34" s="69"/>
      <c r="J34" s="23"/>
      <c r="K34" s="61"/>
      <c r="L34" s="61"/>
      <c r="M34" s="61"/>
      <c r="P34" s="137"/>
      <c r="Q34" s="138"/>
      <c r="R34" s="138"/>
      <c r="S34" s="138"/>
      <c r="T34" s="138"/>
      <c r="XFD34" s="17"/>
    </row>
    <row r="35" spans="1:20 16384:16384" ht="20.100000000000001" customHeight="1">
      <c r="A35" s="129" t="s">
        <v>121</v>
      </c>
      <c r="B35" s="110" t="s">
        <v>227</v>
      </c>
      <c r="C35" s="39" t="s">
        <v>344</v>
      </c>
      <c r="D35" s="110" t="s">
        <v>56</v>
      </c>
      <c r="E35" s="110" t="s">
        <v>504</v>
      </c>
      <c r="F35" s="39" t="s">
        <v>199</v>
      </c>
      <c r="G35" s="39" t="s">
        <v>344</v>
      </c>
      <c r="H35" s="112" t="s">
        <v>47</v>
      </c>
      <c r="I35" s="65"/>
    </row>
    <row r="36" spans="1:20 16384:16384" ht="20.100000000000001" customHeight="1">
      <c r="A36" s="43" t="s">
        <v>185</v>
      </c>
      <c r="B36" s="44" t="s">
        <v>192</v>
      </c>
      <c r="C36" s="44" t="s">
        <v>192</v>
      </c>
      <c r="D36" s="44" t="s">
        <v>192</v>
      </c>
      <c r="E36" s="44" t="s">
        <v>192</v>
      </c>
      <c r="F36" s="44" t="s">
        <v>192</v>
      </c>
      <c r="G36" s="44" t="s">
        <v>120</v>
      </c>
      <c r="H36" s="45" t="s">
        <v>192</v>
      </c>
      <c r="I36" s="65"/>
    </row>
    <row r="37" spans="1:20 16384:16384" ht="20.100000000000001" customHeight="1">
      <c r="A37" s="154" t="s">
        <v>86</v>
      </c>
      <c r="B37" s="155"/>
      <c r="C37" s="155"/>
      <c r="D37" s="155"/>
      <c r="E37" s="155"/>
      <c r="F37" s="155"/>
      <c r="G37" s="155"/>
      <c r="H37" s="156"/>
      <c r="I37" s="65"/>
    </row>
    <row r="38" spans="1:20 16384:16384">
      <c r="A38" s="4"/>
      <c r="B38" s="4"/>
      <c r="C38" s="4"/>
      <c r="D38" s="4"/>
      <c r="E38" s="4"/>
      <c r="F38" s="4"/>
      <c r="G38" s="4"/>
      <c r="H38" s="4"/>
    </row>
  </sheetData>
  <mergeCells count="5">
    <mergeCell ref="A1:H2"/>
    <mergeCell ref="A4:A9"/>
    <mergeCell ref="A15:A20"/>
    <mergeCell ref="A26:A31"/>
    <mergeCell ref="A37:H37"/>
  </mergeCells>
  <phoneticPr fontId="44" type="noConversion"/>
  <printOptions horizontalCentered="1" verticalCentered="1"/>
  <pageMargins left="0" right="0" top="0" bottom="0" header="0" footer="0"/>
  <pageSetup paperSize="9" scale="73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XFD37"/>
  <sheetViews>
    <sheetView zoomScale="80" zoomScaleNormal="80" zoomScaleSheetLayoutView="75" workbookViewId="0">
      <selection activeCell="O25" sqref="O25"/>
    </sheetView>
  </sheetViews>
  <sheetFormatPr defaultColWidth="8.625" defaultRowHeight="16.5"/>
  <cols>
    <col min="1" max="1" width="11.625" style="7" customWidth="1"/>
    <col min="2" max="8" width="22.625" style="7" customWidth="1"/>
  </cols>
  <sheetData>
    <row r="1" spans="1:20 16384:16384" ht="20.100000000000001" customHeight="1">
      <c r="A1" s="151" t="s">
        <v>68</v>
      </c>
      <c r="B1" s="151"/>
      <c r="C1" s="151"/>
      <c r="D1" s="151"/>
      <c r="E1" s="151"/>
      <c r="F1" s="151"/>
      <c r="G1" s="151"/>
      <c r="H1" s="151"/>
    </row>
    <row r="2" spans="1:20 16384:16384" ht="20.100000000000001" customHeight="1">
      <c r="A2" s="152"/>
      <c r="B2" s="152"/>
      <c r="C2" s="152"/>
      <c r="D2" s="152"/>
      <c r="E2" s="152"/>
      <c r="F2" s="152"/>
      <c r="G2" s="152"/>
      <c r="H2" s="152"/>
    </row>
    <row r="3" spans="1:20 16384:16384" ht="20.100000000000001" customHeight="1">
      <c r="A3" s="24"/>
      <c r="B3" s="25" t="s">
        <v>299</v>
      </c>
      <c r="C3" s="25"/>
      <c r="D3" s="25"/>
      <c r="E3" s="25"/>
      <c r="F3" s="25"/>
      <c r="G3" s="25"/>
      <c r="H3" s="26"/>
      <c r="I3" s="69"/>
    </row>
    <row r="4" spans="1:20 16384:16384" ht="20.100000000000001" customHeight="1">
      <c r="A4" s="153" t="s">
        <v>126</v>
      </c>
      <c r="B4" s="109" t="s">
        <v>337</v>
      </c>
      <c r="C4" s="27"/>
      <c r="D4" s="27"/>
      <c r="E4" s="27"/>
      <c r="F4" s="27"/>
      <c r="G4" s="27"/>
      <c r="H4" s="28"/>
      <c r="I4" s="69"/>
    </row>
    <row r="5" spans="1:20 16384:16384" ht="20.100000000000001" customHeight="1">
      <c r="A5" s="153"/>
      <c r="B5" s="101" t="s">
        <v>224</v>
      </c>
      <c r="C5" s="23"/>
      <c r="D5" s="29"/>
      <c r="E5" s="23"/>
      <c r="F5" s="23"/>
      <c r="G5" s="23"/>
      <c r="H5" s="30"/>
      <c r="I5" s="69"/>
    </row>
    <row r="6" spans="1:20 16384:16384" ht="20.100000000000001" customHeight="1">
      <c r="A6" s="153"/>
      <c r="B6" s="101" t="s">
        <v>12</v>
      </c>
      <c r="C6" s="23"/>
      <c r="D6" s="23"/>
      <c r="E6" s="23"/>
      <c r="F6" s="23"/>
      <c r="G6" s="23"/>
      <c r="H6" s="30"/>
      <c r="I6" s="69"/>
    </row>
    <row r="7" spans="1:20 16384:16384" ht="20.100000000000001" customHeight="1">
      <c r="A7" s="153"/>
      <c r="B7" s="101" t="s">
        <v>440</v>
      </c>
      <c r="C7" s="23"/>
      <c r="D7" s="23"/>
      <c r="E7" s="23"/>
      <c r="F7" s="23"/>
      <c r="G7" s="23"/>
      <c r="H7" s="30"/>
      <c r="I7" s="69"/>
    </row>
    <row r="8" spans="1:20 16384:16384" ht="20.100000000000001" customHeight="1">
      <c r="A8" s="153"/>
      <c r="B8" s="101" t="s">
        <v>546</v>
      </c>
      <c r="C8" s="23"/>
      <c r="D8" s="23"/>
      <c r="E8" s="23"/>
      <c r="F8" s="23"/>
      <c r="G8" s="23"/>
      <c r="H8" s="30"/>
      <c r="I8" s="69"/>
    </row>
    <row r="9" spans="1:20 16384:16384" ht="20.100000000000001" customHeight="1">
      <c r="A9" s="153"/>
      <c r="B9" s="103" t="s">
        <v>191</v>
      </c>
      <c r="C9" s="31"/>
      <c r="D9" s="31"/>
      <c r="E9" s="31"/>
      <c r="F9" s="31"/>
      <c r="G9" s="31"/>
      <c r="H9" s="32"/>
      <c r="I9" s="69"/>
      <c r="O9" s="7"/>
    </row>
    <row r="10" spans="1:20 16384:16384" ht="20.100000000000001" customHeight="1">
      <c r="A10" s="33" t="s">
        <v>189</v>
      </c>
      <c r="B10" s="105" t="s">
        <v>368</v>
      </c>
      <c r="C10" s="41"/>
      <c r="D10" s="34"/>
      <c r="E10" s="34"/>
      <c r="F10" s="34"/>
      <c r="G10" s="34"/>
      <c r="H10" s="35"/>
      <c r="I10" s="69"/>
    </row>
    <row r="11" spans="1:20 16384:16384" ht="20.100000000000001" customHeight="1">
      <c r="A11" s="36" t="s">
        <v>194</v>
      </c>
      <c r="B11" s="107" t="s">
        <v>370</v>
      </c>
      <c r="C11" s="37"/>
      <c r="D11" s="37"/>
      <c r="E11" s="37"/>
      <c r="F11" s="37"/>
      <c r="G11" s="37"/>
      <c r="H11" s="38"/>
      <c r="I11" s="69"/>
    </row>
    <row r="12" spans="1:20 16384:16384" ht="20.100000000000001" customHeight="1">
      <c r="A12" s="133" t="s">
        <v>206</v>
      </c>
      <c r="B12" s="134" t="s">
        <v>352</v>
      </c>
      <c r="C12" s="134"/>
      <c r="D12" s="134"/>
      <c r="E12" s="134"/>
      <c r="F12" s="134"/>
      <c r="G12" s="134"/>
      <c r="H12" s="135"/>
      <c r="I12" s="69"/>
      <c r="J12" s="23"/>
      <c r="K12" s="61"/>
      <c r="L12" s="61"/>
      <c r="M12" s="61"/>
      <c r="P12" s="137"/>
      <c r="Q12" s="138"/>
      <c r="R12" s="138"/>
      <c r="S12" s="138"/>
      <c r="T12" s="138"/>
      <c r="XFD12" s="17"/>
    </row>
    <row r="13" spans="1:20 16384:16384" ht="20.100000000000001" customHeight="1">
      <c r="A13" s="51" t="s">
        <v>121</v>
      </c>
      <c r="B13" s="110" t="s">
        <v>197</v>
      </c>
      <c r="C13" s="39"/>
      <c r="D13" s="39"/>
      <c r="E13" s="39"/>
      <c r="F13" s="39"/>
      <c r="G13" s="39"/>
      <c r="H13" s="40"/>
      <c r="I13" s="69"/>
    </row>
    <row r="14" spans="1:20 16384:16384" ht="20.100000000000001" customHeight="1">
      <c r="A14" s="36" t="s">
        <v>127</v>
      </c>
      <c r="B14" s="107" t="s">
        <v>198</v>
      </c>
      <c r="C14" s="37"/>
      <c r="D14" s="37"/>
      <c r="E14" s="37"/>
      <c r="F14" s="37"/>
      <c r="G14" s="37"/>
      <c r="H14" s="38"/>
      <c r="I14" s="69"/>
    </row>
    <row r="15" spans="1:20 16384:16384" ht="20.100000000000001" customHeight="1">
      <c r="A15" s="153" t="s">
        <v>117</v>
      </c>
      <c r="B15" s="109" t="s">
        <v>337</v>
      </c>
      <c r="C15" s="27"/>
      <c r="D15" s="27"/>
      <c r="E15" s="27"/>
      <c r="F15" s="27"/>
      <c r="G15" s="27"/>
      <c r="H15" s="28"/>
      <c r="I15" s="73"/>
      <c r="K15" s="49"/>
    </row>
    <row r="16" spans="1:20 16384:16384" ht="20.100000000000001" customHeight="1">
      <c r="A16" s="153"/>
      <c r="B16" s="101" t="s">
        <v>464</v>
      </c>
      <c r="C16" s="23"/>
      <c r="D16" s="23"/>
      <c r="E16" s="23"/>
      <c r="F16" s="23"/>
      <c r="G16" s="23"/>
      <c r="H16" s="30"/>
      <c r="I16" s="69"/>
      <c r="K16" s="49"/>
      <c r="L16" s="14"/>
    </row>
    <row r="17" spans="1:20 16384:16384" ht="20.100000000000001" customHeight="1">
      <c r="A17" s="153"/>
      <c r="B17" s="101" t="s">
        <v>277</v>
      </c>
      <c r="C17" s="23"/>
      <c r="D17" s="23"/>
      <c r="E17" s="23"/>
      <c r="F17" s="23"/>
      <c r="G17" s="23"/>
      <c r="H17" s="30"/>
      <c r="I17" s="69"/>
      <c r="K17" s="49"/>
      <c r="L17" s="14"/>
    </row>
    <row r="18" spans="1:20 16384:16384" ht="20.100000000000001" customHeight="1">
      <c r="A18" s="153"/>
      <c r="B18" s="71" t="s">
        <v>135</v>
      </c>
      <c r="C18" s="23"/>
      <c r="D18" s="23"/>
      <c r="E18" s="23"/>
      <c r="F18" s="23"/>
      <c r="G18" s="23"/>
      <c r="H18" s="30"/>
      <c r="I18" s="69"/>
      <c r="J18" s="14"/>
      <c r="L18" s="22"/>
    </row>
    <row r="19" spans="1:20 16384:16384" ht="20.100000000000001" customHeight="1">
      <c r="A19" s="153"/>
      <c r="B19" s="71" t="s">
        <v>467</v>
      </c>
      <c r="C19" s="23"/>
      <c r="D19" s="23"/>
      <c r="E19" s="23"/>
      <c r="F19" s="23"/>
      <c r="G19" s="23"/>
      <c r="H19" s="30"/>
      <c r="I19" s="69"/>
      <c r="J19" s="14"/>
      <c r="L19" s="14"/>
    </row>
    <row r="20" spans="1:20 16384:16384" ht="20.100000000000001" customHeight="1">
      <c r="A20" s="153"/>
      <c r="B20" s="103" t="s">
        <v>191</v>
      </c>
      <c r="C20" s="31"/>
      <c r="D20" s="31"/>
      <c r="E20" s="31"/>
      <c r="F20" s="31"/>
      <c r="G20" s="31"/>
      <c r="H20" s="32"/>
      <c r="I20" s="69"/>
      <c r="J20" s="14"/>
    </row>
    <row r="21" spans="1:20 16384:16384" ht="20.100000000000001" customHeight="1">
      <c r="A21" s="33" t="s">
        <v>189</v>
      </c>
      <c r="B21" s="34" t="s">
        <v>372</v>
      </c>
      <c r="C21" s="34"/>
      <c r="D21" s="34"/>
      <c r="E21" s="34"/>
      <c r="F21" s="34"/>
      <c r="G21" s="34"/>
      <c r="H21" s="35"/>
      <c r="I21" s="69"/>
      <c r="J21" s="14"/>
    </row>
    <row r="22" spans="1:20 16384:16384" ht="20.100000000000001" customHeight="1">
      <c r="A22" s="36" t="s">
        <v>194</v>
      </c>
      <c r="B22" s="107" t="s">
        <v>122</v>
      </c>
      <c r="C22" s="37"/>
      <c r="D22" s="37"/>
      <c r="E22" s="37"/>
      <c r="F22" s="37"/>
      <c r="G22" s="37"/>
      <c r="H22" s="38"/>
      <c r="I22" s="69"/>
    </row>
    <row r="23" spans="1:20 16384:16384" ht="20.100000000000001" customHeight="1">
      <c r="A23" s="133" t="s">
        <v>206</v>
      </c>
      <c r="B23" s="134" t="s">
        <v>352</v>
      </c>
      <c r="C23" s="134"/>
      <c r="D23" s="134"/>
      <c r="E23" s="134"/>
      <c r="F23" s="134"/>
      <c r="G23" s="134"/>
      <c r="H23" s="135"/>
      <c r="I23" s="69"/>
      <c r="J23" s="23"/>
      <c r="K23" s="61"/>
      <c r="L23" s="61"/>
      <c r="M23" s="61"/>
      <c r="P23" s="137"/>
      <c r="Q23" s="138"/>
      <c r="R23" s="138"/>
      <c r="S23" s="138"/>
      <c r="T23" s="138"/>
      <c r="XFD23" s="17"/>
    </row>
    <row r="24" spans="1:20 16384:16384" ht="20.100000000000001" customHeight="1">
      <c r="A24" s="51" t="s">
        <v>121</v>
      </c>
      <c r="B24" s="110" t="s">
        <v>140</v>
      </c>
      <c r="C24" s="39"/>
      <c r="D24" s="39"/>
      <c r="E24" s="39"/>
      <c r="F24" s="39"/>
      <c r="G24" s="39"/>
      <c r="H24" s="40"/>
      <c r="I24" s="69"/>
    </row>
    <row r="25" spans="1:20 16384:16384" ht="20.100000000000001" customHeight="1">
      <c r="A25" s="36" t="s">
        <v>127</v>
      </c>
      <c r="B25" s="107" t="s">
        <v>528</v>
      </c>
      <c r="C25" s="37"/>
      <c r="D25" s="37"/>
      <c r="E25" s="37"/>
      <c r="F25" s="37"/>
      <c r="G25" s="37"/>
      <c r="H25" s="38"/>
      <c r="I25" s="69"/>
    </row>
    <row r="26" spans="1:20 16384:16384" ht="20.100000000000001" customHeight="1">
      <c r="A26" s="153" t="s">
        <v>85</v>
      </c>
      <c r="B26" s="109" t="s">
        <v>337</v>
      </c>
      <c r="C26" s="27"/>
      <c r="D26" s="27"/>
      <c r="E26" s="27"/>
      <c r="F26" s="27"/>
      <c r="G26" s="27"/>
      <c r="H26" s="28"/>
      <c r="I26" s="74"/>
      <c r="J26" s="50"/>
      <c r="K26" s="50"/>
      <c r="L26" s="50"/>
      <c r="M26" s="50"/>
    </row>
    <row r="27" spans="1:20 16384:16384" ht="20.100000000000001" customHeight="1">
      <c r="A27" s="153"/>
      <c r="B27" s="101" t="s">
        <v>496</v>
      </c>
      <c r="C27" s="23"/>
      <c r="D27" s="23"/>
      <c r="E27" s="23"/>
      <c r="F27" s="23"/>
      <c r="G27" s="23"/>
      <c r="H27" s="30"/>
      <c r="I27" s="69"/>
    </row>
    <row r="28" spans="1:20 16384:16384" ht="20.100000000000001" customHeight="1">
      <c r="A28" s="153"/>
      <c r="B28" s="101" t="s">
        <v>480</v>
      </c>
      <c r="C28" s="23"/>
      <c r="D28" s="23"/>
      <c r="E28" s="23"/>
      <c r="F28" s="72"/>
      <c r="G28" s="23"/>
      <c r="H28" s="30"/>
      <c r="I28" s="69"/>
    </row>
    <row r="29" spans="1:20 16384:16384" ht="20.100000000000001" customHeight="1">
      <c r="A29" s="153"/>
      <c r="B29" s="101" t="s">
        <v>32</v>
      </c>
      <c r="C29" s="23"/>
      <c r="D29" s="23"/>
      <c r="E29" s="23"/>
      <c r="F29" s="23"/>
      <c r="G29" s="23"/>
      <c r="H29" s="30"/>
      <c r="I29" s="69"/>
    </row>
    <row r="30" spans="1:20 16384:16384" ht="20.100000000000001" customHeight="1">
      <c r="A30" s="153"/>
      <c r="B30" s="101" t="s">
        <v>437</v>
      </c>
      <c r="C30" s="23"/>
      <c r="D30" s="23"/>
      <c r="E30" s="23"/>
      <c r="F30" s="23"/>
      <c r="G30" s="23"/>
      <c r="H30" s="30"/>
      <c r="I30" s="69"/>
    </row>
    <row r="31" spans="1:20 16384:16384" ht="20.100000000000001" customHeight="1">
      <c r="A31" s="153"/>
      <c r="B31" s="103" t="s">
        <v>191</v>
      </c>
      <c r="C31" s="31"/>
      <c r="D31" s="31"/>
      <c r="E31" s="31"/>
      <c r="F31" s="31"/>
      <c r="G31" s="31"/>
      <c r="H31" s="32"/>
      <c r="I31" s="69"/>
    </row>
    <row r="32" spans="1:20 16384:16384" ht="20.100000000000001" customHeight="1">
      <c r="A32" s="33" t="s">
        <v>189</v>
      </c>
      <c r="B32" s="56" t="s">
        <v>373</v>
      </c>
      <c r="C32" s="56"/>
      <c r="D32" s="56"/>
      <c r="E32" s="56"/>
      <c r="F32" s="56"/>
      <c r="G32" s="56"/>
      <c r="H32" s="42"/>
      <c r="I32" s="69"/>
    </row>
    <row r="33" spans="1:20 16384:16384" ht="20.100000000000001" customHeight="1">
      <c r="A33" s="36" t="s">
        <v>194</v>
      </c>
      <c r="B33" s="107" t="s">
        <v>212</v>
      </c>
      <c r="C33" s="37"/>
      <c r="D33" s="37"/>
      <c r="E33" s="37"/>
      <c r="F33" s="37"/>
      <c r="G33" s="37"/>
      <c r="H33" s="38"/>
      <c r="I33" s="69"/>
    </row>
    <row r="34" spans="1:20 16384:16384" ht="20.100000000000001" customHeight="1">
      <c r="A34" s="133" t="s">
        <v>206</v>
      </c>
      <c r="B34" s="134" t="s">
        <v>352</v>
      </c>
      <c r="C34" s="134"/>
      <c r="D34" s="134"/>
      <c r="E34" s="134"/>
      <c r="F34" s="134"/>
      <c r="G34" s="134"/>
      <c r="H34" s="135"/>
      <c r="I34" s="69"/>
      <c r="J34" s="23"/>
      <c r="K34" s="61"/>
      <c r="L34" s="61"/>
      <c r="M34" s="61"/>
      <c r="P34" s="137"/>
      <c r="Q34" s="138"/>
      <c r="R34" s="138"/>
      <c r="S34" s="138"/>
      <c r="T34" s="138"/>
      <c r="XFD34" s="17"/>
    </row>
    <row r="35" spans="1:20 16384:16384" ht="20.100000000000001" customHeight="1">
      <c r="A35" s="51" t="s">
        <v>121</v>
      </c>
      <c r="B35" s="110" t="s">
        <v>133</v>
      </c>
      <c r="C35" s="39"/>
      <c r="D35" s="39"/>
      <c r="E35" s="39"/>
      <c r="F35" s="39"/>
      <c r="G35" s="39"/>
      <c r="H35" s="40"/>
      <c r="I35" s="69"/>
    </row>
    <row r="36" spans="1:20 16384:16384" ht="20.100000000000001" customHeight="1">
      <c r="A36" s="48" t="s">
        <v>185</v>
      </c>
      <c r="B36" s="44" t="s">
        <v>192</v>
      </c>
      <c r="C36" s="44"/>
      <c r="D36" s="44"/>
      <c r="E36" s="44"/>
      <c r="F36" s="44"/>
      <c r="G36" s="44"/>
      <c r="H36" s="45"/>
      <c r="I36" s="69"/>
    </row>
    <row r="37" spans="1:20 16384:16384" ht="20.100000000000001" customHeight="1">
      <c r="A37" s="160" t="s">
        <v>86</v>
      </c>
      <c r="B37" s="161"/>
      <c r="C37" s="161"/>
      <c r="D37" s="161"/>
      <c r="E37" s="161"/>
      <c r="F37" s="161"/>
      <c r="G37" s="161"/>
      <c r="H37" s="162"/>
      <c r="I37" s="69"/>
    </row>
  </sheetData>
  <mergeCells count="5">
    <mergeCell ref="A1:H2"/>
    <mergeCell ref="A4:A9"/>
    <mergeCell ref="A15:A20"/>
    <mergeCell ref="A26:A31"/>
    <mergeCell ref="A37:H37"/>
  </mergeCells>
  <phoneticPr fontId="44" type="noConversion"/>
  <printOptions horizontalCentered="1" verticalCentered="1"/>
  <pageMargins left="0" right="0" top="0" bottom="0" header="0" footer="0"/>
  <pageSetup paperSize="9" scale="73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AF123"/>
  <sheetViews>
    <sheetView view="pageBreakPreview" topLeftCell="A7" zoomScaleNormal="100" zoomScaleSheetLayoutView="100" workbookViewId="0">
      <selection activeCell="M10" sqref="M10:R10"/>
    </sheetView>
  </sheetViews>
  <sheetFormatPr defaultColWidth="8.625" defaultRowHeight="16.5"/>
  <cols>
    <col min="1" max="5" width="9.625" style="7" customWidth="1"/>
    <col min="6" max="6" width="8.625" style="7" customWidth="1"/>
    <col min="7" max="11" width="9.625" style="7" customWidth="1"/>
    <col min="12" max="12" width="8.625" style="7" customWidth="1"/>
    <col min="13" max="14" width="9.625" style="7" customWidth="1"/>
    <col min="17" max="17" width="8.625" style="7"/>
    <col min="18" max="18" width="8.625" style="5" customWidth="1"/>
  </cols>
  <sheetData>
    <row r="1" spans="1:23" s="96" customFormat="1" ht="24.95" customHeight="1">
      <c r="A1" s="199" t="s">
        <v>559</v>
      </c>
      <c r="B1" s="199"/>
      <c r="C1" s="199"/>
      <c r="D1" s="199"/>
      <c r="E1" s="199"/>
      <c r="F1" s="199"/>
      <c r="G1" s="199"/>
      <c r="H1" s="199"/>
      <c r="I1" s="199"/>
      <c r="J1" s="199"/>
      <c r="K1" s="199"/>
      <c r="L1" s="199"/>
      <c r="M1" s="199" t="s">
        <v>560</v>
      </c>
      <c r="N1" s="199"/>
      <c r="O1" s="199"/>
      <c r="P1" s="199"/>
      <c r="Q1" s="199"/>
      <c r="R1" s="199"/>
    </row>
    <row r="2" spans="1:23" s="96" customFormat="1" ht="24.95" customHeight="1">
      <c r="A2" s="199"/>
      <c r="B2" s="199"/>
      <c r="C2" s="199"/>
      <c r="D2" s="199"/>
      <c r="E2" s="199"/>
      <c r="F2" s="199"/>
      <c r="G2" s="199"/>
      <c r="H2" s="199"/>
      <c r="I2" s="199"/>
      <c r="J2" s="199"/>
      <c r="K2" s="199"/>
      <c r="L2" s="199"/>
      <c r="M2" s="199"/>
      <c r="N2" s="199"/>
      <c r="O2" s="199"/>
      <c r="P2" s="199"/>
      <c r="Q2" s="199"/>
      <c r="R2" s="199"/>
    </row>
    <row r="3" spans="1:23" s="94" customFormat="1" ht="45" customHeight="1">
      <c r="A3" s="171" t="s">
        <v>182</v>
      </c>
      <c r="B3" s="171"/>
      <c r="C3" s="171"/>
      <c r="D3" s="171"/>
      <c r="E3" s="171"/>
      <c r="F3" s="171"/>
      <c r="G3" s="171" t="s">
        <v>223</v>
      </c>
      <c r="H3" s="171"/>
      <c r="I3" s="171"/>
      <c r="J3" s="171"/>
      <c r="K3" s="171"/>
      <c r="L3" s="171"/>
      <c r="M3" s="171" t="s">
        <v>207</v>
      </c>
      <c r="N3" s="171"/>
      <c r="O3" s="171"/>
      <c r="P3" s="171"/>
      <c r="Q3" s="171"/>
      <c r="R3" s="171"/>
    </row>
    <row r="4" spans="1:23" s="95" customFormat="1" ht="65.099999999999994" customHeight="1">
      <c r="A4" s="172" t="str">
        <f>'1-2'!B16</f>
        <v>배추된장국</v>
      </c>
      <c r="B4" s="172"/>
      <c r="C4" s="172"/>
      <c r="D4" s="172"/>
      <c r="E4" s="172"/>
      <c r="F4" s="172"/>
      <c r="G4" s="172" t="str">
        <f>'1-2'!B27</f>
        <v>유부우동국</v>
      </c>
      <c r="H4" s="172"/>
      <c r="I4" s="172"/>
      <c r="J4" s="172"/>
      <c r="K4" s="172"/>
      <c r="L4" s="172"/>
      <c r="M4" s="172" t="str">
        <f>'1-2'!C5</f>
        <v>바지락뭇국</v>
      </c>
      <c r="N4" s="172"/>
      <c r="O4" s="172"/>
      <c r="P4" s="172"/>
      <c r="Q4" s="172"/>
      <c r="R4" s="172"/>
    </row>
    <row r="5" spans="1:23" s="95" customFormat="1" ht="35.1" customHeight="1">
      <c r="A5" s="185"/>
      <c r="B5" s="186"/>
      <c r="C5" s="186"/>
      <c r="D5" s="186"/>
      <c r="E5" s="186"/>
      <c r="F5" s="187"/>
      <c r="G5" s="166" t="s">
        <v>562</v>
      </c>
      <c r="H5" s="167"/>
      <c r="I5" s="167"/>
      <c r="J5" s="167"/>
      <c r="K5" s="167"/>
      <c r="L5" s="168"/>
      <c r="M5" s="185"/>
      <c r="N5" s="186"/>
      <c r="O5" s="186"/>
      <c r="P5" s="186"/>
      <c r="Q5" s="186"/>
      <c r="R5" s="187"/>
    </row>
    <row r="6" spans="1:23" s="95" customFormat="1" ht="35.1" customHeight="1">
      <c r="A6" s="182"/>
      <c r="B6" s="183"/>
      <c r="C6" s="183"/>
      <c r="D6" s="183"/>
      <c r="E6" s="183"/>
      <c r="F6" s="184"/>
      <c r="G6" s="163"/>
      <c r="H6" s="164"/>
      <c r="I6" s="164"/>
      <c r="J6" s="164"/>
      <c r="K6" s="164"/>
      <c r="L6" s="165"/>
      <c r="M6" s="182"/>
      <c r="N6" s="183"/>
      <c r="O6" s="183"/>
      <c r="P6" s="183"/>
      <c r="Q6" s="183"/>
      <c r="R6" s="184"/>
    </row>
    <row r="7" spans="1:23" s="95" customFormat="1" ht="65.099999999999994" customHeight="1">
      <c r="A7" s="201" t="str">
        <f>'1-2'!B17</f>
        <v>제육볶음</v>
      </c>
      <c r="B7" s="202"/>
      <c r="C7" s="202"/>
      <c r="D7" s="202"/>
      <c r="E7" s="202"/>
      <c r="F7" s="203"/>
      <c r="G7" s="172" t="str">
        <f>'1-2'!B28</f>
        <v>가오리찜</v>
      </c>
      <c r="H7" s="172"/>
      <c r="I7" s="172"/>
      <c r="J7" s="172"/>
      <c r="K7" s="172"/>
      <c r="L7" s="172"/>
      <c r="M7" s="172" t="str">
        <f>'1-2'!C6</f>
        <v>고추잡채</v>
      </c>
      <c r="N7" s="172"/>
      <c r="O7" s="172"/>
      <c r="P7" s="172"/>
      <c r="Q7" s="172"/>
      <c r="R7" s="172"/>
    </row>
    <row r="8" spans="1:23" s="95" customFormat="1" ht="35.1" customHeight="1">
      <c r="A8" s="189"/>
      <c r="B8" s="190"/>
      <c r="C8" s="190"/>
      <c r="D8" s="190"/>
      <c r="E8" s="190"/>
      <c r="F8" s="191"/>
      <c r="G8" s="200"/>
      <c r="H8" s="200"/>
      <c r="I8" s="200"/>
      <c r="J8" s="200"/>
      <c r="K8" s="200"/>
      <c r="L8" s="200"/>
      <c r="M8" s="166" t="s">
        <v>563</v>
      </c>
      <c r="N8" s="167"/>
      <c r="O8" s="167"/>
      <c r="P8" s="167"/>
      <c r="Q8" s="167"/>
      <c r="R8" s="168"/>
    </row>
    <row r="9" spans="1:23" s="95" customFormat="1" ht="35.1" customHeight="1">
      <c r="A9" s="207"/>
      <c r="B9" s="208"/>
      <c r="C9" s="208"/>
      <c r="D9" s="208"/>
      <c r="E9" s="208"/>
      <c r="F9" s="209"/>
      <c r="G9" s="200"/>
      <c r="H9" s="200"/>
      <c r="I9" s="200"/>
      <c r="J9" s="200"/>
      <c r="K9" s="200"/>
      <c r="L9" s="200"/>
      <c r="M9" s="163"/>
      <c r="N9" s="164"/>
      <c r="O9" s="164"/>
      <c r="P9" s="164"/>
      <c r="Q9" s="164"/>
      <c r="R9" s="165"/>
      <c r="W9" s="65"/>
    </row>
    <row r="10" spans="1:23" s="95" customFormat="1" ht="65.099999999999994" customHeight="1">
      <c r="A10" s="179" t="str">
        <f>'1-2'!B18</f>
        <v>단호박가지튀김</v>
      </c>
      <c r="B10" s="179"/>
      <c r="C10" s="179"/>
      <c r="D10" s="179"/>
      <c r="E10" s="179"/>
      <c r="F10" s="179"/>
      <c r="G10" s="210" t="str">
        <f>'1-2'!B29</f>
        <v>베이컨스크램블</v>
      </c>
      <c r="H10" s="211"/>
      <c r="I10" s="211"/>
      <c r="J10" s="211"/>
      <c r="K10" s="211"/>
      <c r="L10" s="180"/>
      <c r="M10" s="181" t="str">
        <f>'1-2'!C7</f>
        <v>올방개묵/부추장</v>
      </c>
      <c r="N10" s="181"/>
      <c r="O10" s="181"/>
      <c r="P10" s="181"/>
      <c r="Q10" s="181"/>
      <c r="R10" s="181"/>
    </row>
    <row r="11" spans="1:23" s="95" customFormat="1" ht="35.1" customHeight="1">
      <c r="A11" s="193" t="s">
        <v>561</v>
      </c>
      <c r="B11" s="194"/>
      <c r="C11" s="194"/>
      <c r="D11" s="194"/>
      <c r="E11" s="194"/>
      <c r="F11" s="195"/>
      <c r="G11" s="166"/>
      <c r="H11" s="167"/>
      <c r="I11" s="167"/>
      <c r="J11" s="167"/>
      <c r="K11" s="167"/>
      <c r="L11" s="168"/>
      <c r="M11" s="166"/>
      <c r="N11" s="167"/>
      <c r="O11" s="167"/>
      <c r="P11" s="167"/>
      <c r="Q11" s="167"/>
      <c r="R11" s="168"/>
    </row>
    <row r="12" spans="1:23" s="95" customFormat="1" ht="35.1" customHeight="1">
      <c r="A12" s="196"/>
      <c r="B12" s="197"/>
      <c r="C12" s="197"/>
      <c r="D12" s="197"/>
      <c r="E12" s="197"/>
      <c r="F12" s="198"/>
      <c r="G12" s="163"/>
      <c r="H12" s="164"/>
      <c r="I12" s="164"/>
      <c r="J12" s="164"/>
      <c r="K12" s="164"/>
      <c r="L12" s="165"/>
      <c r="M12" s="163"/>
      <c r="N12" s="164"/>
      <c r="O12" s="164"/>
      <c r="P12" s="164"/>
      <c r="Q12" s="164"/>
      <c r="R12" s="165"/>
    </row>
    <row r="13" spans="1:23" s="95" customFormat="1" ht="65.099999999999994" customHeight="1">
      <c r="A13" s="192" t="str">
        <f>'1-2'!B19</f>
        <v>모듬쌈/우렁쌈장</v>
      </c>
      <c r="B13" s="192"/>
      <c r="C13" s="192"/>
      <c r="D13" s="192"/>
      <c r="E13" s="192"/>
      <c r="F13" s="192"/>
      <c r="G13" s="172" t="str">
        <f>'1-2'!B30</f>
        <v>고구마순무침</v>
      </c>
      <c r="H13" s="172"/>
      <c r="I13" s="172"/>
      <c r="J13" s="172"/>
      <c r="K13" s="172"/>
      <c r="L13" s="172"/>
      <c r="M13" s="181" t="str">
        <f>'1-2'!C8</f>
        <v>민찌마늘쫑볶음</v>
      </c>
      <c r="N13" s="181"/>
      <c r="O13" s="181"/>
      <c r="P13" s="181"/>
      <c r="Q13" s="181"/>
      <c r="R13" s="181"/>
    </row>
    <row r="14" spans="1:23" s="95" customFormat="1" ht="35.1" customHeight="1">
      <c r="A14" s="185"/>
      <c r="B14" s="186"/>
      <c r="C14" s="186"/>
      <c r="D14" s="186"/>
      <c r="E14" s="186"/>
      <c r="F14" s="187"/>
      <c r="G14" s="166"/>
      <c r="H14" s="167"/>
      <c r="I14" s="167"/>
      <c r="J14" s="167"/>
      <c r="K14" s="167"/>
      <c r="L14" s="168"/>
      <c r="M14" s="166" t="s">
        <v>564</v>
      </c>
      <c r="N14" s="167"/>
      <c r="O14" s="167"/>
      <c r="P14" s="167"/>
      <c r="Q14" s="167"/>
      <c r="R14" s="168"/>
    </row>
    <row r="15" spans="1:23" s="95" customFormat="1" ht="35.1" customHeight="1">
      <c r="A15" s="182"/>
      <c r="B15" s="183"/>
      <c r="C15" s="183"/>
      <c r="D15" s="183"/>
      <c r="E15" s="183"/>
      <c r="F15" s="184"/>
      <c r="G15" s="176"/>
      <c r="H15" s="177"/>
      <c r="I15" s="177"/>
      <c r="J15" s="177"/>
      <c r="K15" s="177"/>
      <c r="L15" s="178"/>
      <c r="M15" s="163" t="s">
        <v>565</v>
      </c>
      <c r="N15" s="164"/>
      <c r="O15" s="164"/>
      <c r="P15" s="164"/>
      <c r="Q15" s="164"/>
      <c r="R15" s="165"/>
    </row>
    <row r="16" spans="1:23" s="95" customFormat="1" ht="65.099999999999994" customHeight="1">
      <c r="A16" s="179" t="str">
        <f>'1-2'!B24</f>
        <v>게살채소죽</v>
      </c>
      <c r="B16" s="179"/>
      <c r="C16" s="179"/>
      <c r="D16" s="179"/>
      <c r="E16" s="179"/>
      <c r="F16" s="179"/>
      <c r="G16" s="172" t="str">
        <f>'1-2'!B35</f>
        <v>닭가슴살죽</v>
      </c>
      <c r="H16" s="172"/>
      <c r="I16" s="172"/>
      <c r="J16" s="172"/>
      <c r="K16" s="172"/>
      <c r="L16" s="172"/>
      <c r="M16" s="172" t="s">
        <v>357</v>
      </c>
      <c r="N16" s="172"/>
      <c r="O16" s="172"/>
      <c r="P16" s="172"/>
      <c r="Q16" s="172"/>
      <c r="R16" s="172"/>
    </row>
    <row r="17" spans="1:23" s="96" customFormat="1" ht="24.95" customHeight="1">
      <c r="A17" s="170" t="str">
        <f>M1</f>
        <v>화(6/3)</v>
      </c>
      <c r="B17" s="170"/>
      <c r="C17" s="170"/>
      <c r="D17" s="170"/>
      <c r="E17" s="170"/>
      <c r="F17" s="170"/>
      <c r="G17" s="170"/>
      <c r="H17" s="170"/>
      <c r="I17" s="170"/>
      <c r="J17" s="170"/>
      <c r="K17" s="170"/>
      <c r="L17" s="170"/>
      <c r="M17" s="170" t="s">
        <v>164</v>
      </c>
      <c r="N17" s="170"/>
      <c r="O17" s="170"/>
      <c r="P17" s="170"/>
      <c r="Q17" s="170"/>
      <c r="R17" s="170"/>
    </row>
    <row r="18" spans="1:23" s="96" customFormat="1" ht="24.95" customHeight="1">
      <c r="A18" s="170"/>
      <c r="B18" s="170"/>
      <c r="C18" s="170"/>
      <c r="D18" s="170"/>
      <c r="E18" s="170"/>
      <c r="F18" s="170"/>
      <c r="G18" s="170"/>
      <c r="H18" s="170"/>
      <c r="I18" s="170"/>
      <c r="J18" s="170"/>
      <c r="K18" s="170"/>
      <c r="L18" s="170"/>
      <c r="M18" s="170"/>
      <c r="N18" s="170"/>
      <c r="O18" s="170"/>
      <c r="P18" s="170"/>
      <c r="Q18" s="170"/>
      <c r="R18" s="170"/>
    </row>
    <row r="19" spans="1:23" s="94" customFormat="1" ht="45" customHeight="1">
      <c r="A19" s="171" t="s">
        <v>182</v>
      </c>
      <c r="B19" s="171"/>
      <c r="C19" s="171"/>
      <c r="D19" s="171"/>
      <c r="E19" s="171"/>
      <c r="F19" s="171"/>
      <c r="G19" s="171" t="s">
        <v>223</v>
      </c>
      <c r="H19" s="171"/>
      <c r="I19" s="171"/>
      <c r="J19" s="171"/>
      <c r="K19" s="171"/>
      <c r="L19" s="171"/>
      <c r="M19" s="171" t="s">
        <v>207</v>
      </c>
      <c r="N19" s="171"/>
      <c r="O19" s="171"/>
      <c r="P19" s="171"/>
      <c r="Q19" s="171"/>
      <c r="R19" s="171"/>
    </row>
    <row r="20" spans="1:23" s="95" customFormat="1" ht="65.099999999999994" customHeight="1">
      <c r="A20" s="172" t="str">
        <f>'1-5'!C15</f>
        <v>메밀소바</v>
      </c>
      <c r="B20" s="172"/>
      <c r="C20" s="172"/>
      <c r="D20" s="172"/>
      <c r="E20" s="172"/>
      <c r="F20" s="172"/>
      <c r="G20" s="172" t="str">
        <f>'1-5'!C27</f>
        <v>근대된장국</v>
      </c>
      <c r="H20" s="172"/>
      <c r="I20" s="172"/>
      <c r="J20" s="172"/>
      <c r="K20" s="172"/>
      <c r="L20" s="172"/>
      <c r="M20" s="172" t="str">
        <f>'1-5'!D5</f>
        <v>들깨시래기국</v>
      </c>
      <c r="N20" s="172"/>
      <c r="O20" s="172"/>
      <c r="P20" s="172"/>
      <c r="Q20" s="172"/>
      <c r="R20" s="172"/>
    </row>
    <row r="21" spans="1:23" s="95" customFormat="1" ht="35.1" customHeight="1">
      <c r="A21" s="185" t="s">
        <v>401</v>
      </c>
      <c r="B21" s="186"/>
      <c r="C21" s="186"/>
      <c r="D21" s="186"/>
      <c r="E21" s="186"/>
      <c r="F21" s="187"/>
      <c r="G21" s="166"/>
      <c r="H21" s="167"/>
      <c r="I21" s="167"/>
      <c r="J21" s="167"/>
      <c r="K21" s="167"/>
      <c r="L21" s="168"/>
      <c r="M21" s="185"/>
      <c r="N21" s="186"/>
      <c r="O21" s="186"/>
      <c r="P21" s="186"/>
      <c r="Q21" s="186"/>
      <c r="R21" s="187"/>
    </row>
    <row r="22" spans="1:23" s="95" customFormat="1" ht="35.1" customHeight="1">
      <c r="A22" s="182" t="s">
        <v>404</v>
      </c>
      <c r="B22" s="183"/>
      <c r="C22" s="183"/>
      <c r="D22" s="183"/>
      <c r="E22" s="183"/>
      <c r="F22" s="184"/>
      <c r="G22" s="163"/>
      <c r="H22" s="164"/>
      <c r="I22" s="164"/>
      <c r="J22" s="164"/>
      <c r="K22" s="164"/>
      <c r="L22" s="165"/>
      <c r="M22" s="182"/>
      <c r="N22" s="183"/>
      <c r="O22" s="183"/>
      <c r="P22" s="183"/>
      <c r="Q22" s="183"/>
      <c r="R22" s="184"/>
    </row>
    <row r="23" spans="1:23" s="95" customFormat="1" ht="65.099999999999994" customHeight="1">
      <c r="A23" s="212" t="str">
        <f>'1-5'!C16</f>
        <v>추가밥</v>
      </c>
      <c r="B23" s="212"/>
      <c r="C23" s="212"/>
      <c r="D23" s="212"/>
      <c r="E23" s="212"/>
      <c r="F23" s="212"/>
      <c r="G23" s="172" t="str">
        <f>'1-5'!C28</f>
        <v>짜장돈불고기</v>
      </c>
      <c r="H23" s="172"/>
      <c r="I23" s="172"/>
      <c r="J23" s="172"/>
      <c r="K23" s="172"/>
      <c r="L23" s="172"/>
      <c r="M23" s="172" t="str">
        <f>'1-5'!D6</f>
        <v>소고기숙주볶음</v>
      </c>
      <c r="N23" s="172"/>
      <c r="O23" s="172"/>
      <c r="P23" s="172"/>
      <c r="Q23" s="172"/>
      <c r="R23" s="172"/>
    </row>
    <row r="24" spans="1:23" s="95" customFormat="1" ht="35.1" customHeight="1">
      <c r="A24" s="185"/>
      <c r="B24" s="186"/>
      <c r="C24" s="186"/>
      <c r="D24" s="186"/>
      <c r="E24" s="186"/>
      <c r="F24" s="187"/>
      <c r="G24" s="185" t="s">
        <v>406</v>
      </c>
      <c r="H24" s="186"/>
      <c r="I24" s="186"/>
      <c r="J24" s="186"/>
      <c r="K24" s="186"/>
      <c r="L24" s="187"/>
      <c r="M24" s="185"/>
      <c r="N24" s="186"/>
      <c r="O24" s="186"/>
      <c r="P24" s="186"/>
      <c r="Q24" s="186"/>
      <c r="R24" s="187"/>
    </row>
    <row r="25" spans="1:23" s="95" customFormat="1" ht="35.1" customHeight="1">
      <c r="A25" s="182"/>
      <c r="B25" s="183"/>
      <c r="C25" s="183"/>
      <c r="D25" s="183"/>
      <c r="E25" s="183"/>
      <c r="F25" s="184"/>
      <c r="G25" s="182"/>
      <c r="H25" s="183"/>
      <c r="I25" s="183"/>
      <c r="J25" s="183"/>
      <c r="K25" s="183"/>
      <c r="L25" s="184"/>
      <c r="M25" s="182"/>
      <c r="N25" s="183"/>
      <c r="O25" s="183"/>
      <c r="P25" s="183"/>
      <c r="Q25" s="183"/>
      <c r="R25" s="184"/>
      <c r="W25" s="65"/>
    </row>
    <row r="26" spans="1:23" s="95" customFormat="1" ht="65.099999999999994" customHeight="1">
      <c r="A26" s="179" t="str">
        <f>'1-5'!C18</f>
        <v>등심돈가스</v>
      </c>
      <c r="B26" s="179"/>
      <c r="C26" s="179"/>
      <c r="D26" s="179"/>
      <c r="E26" s="179"/>
      <c r="F26" s="179"/>
      <c r="G26" s="180" t="str">
        <f>'1-5'!C29</f>
        <v>분홍소세지볶음</v>
      </c>
      <c r="H26" s="172"/>
      <c r="I26" s="172"/>
      <c r="J26" s="172"/>
      <c r="K26" s="172"/>
      <c r="L26" s="172"/>
      <c r="M26" s="171" t="str">
        <f>'1-5'!D7</f>
        <v>씨앗젓갈</v>
      </c>
      <c r="N26" s="171"/>
      <c r="O26" s="171"/>
      <c r="P26" s="171"/>
      <c r="Q26" s="171"/>
      <c r="R26" s="171"/>
    </row>
    <row r="27" spans="1:23" s="95" customFormat="1" ht="35.1" customHeight="1">
      <c r="A27" s="185" t="s">
        <v>380</v>
      </c>
      <c r="B27" s="186"/>
      <c r="C27" s="186"/>
      <c r="D27" s="186"/>
      <c r="E27" s="186"/>
      <c r="F27" s="187"/>
      <c r="G27" s="238"/>
      <c r="H27" s="238"/>
      <c r="I27" s="238"/>
      <c r="J27" s="238"/>
      <c r="K27" s="238"/>
      <c r="L27" s="238"/>
      <c r="M27" s="166"/>
      <c r="N27" s="167"/>
      <c r="O27" s="167"/>
      <c r="P27" s="167"/>
      <c r="Q27" s="167"/>
      <c r="R27" s="168"/>
    </row>
    <row r="28" spans="1:23" s="95" customFormat="1" ht="35.1" customHeight="1">
      <c r="A28" s="182"/>
      <c r="B28" s="183"/>
      <c r="C28" s="183"/>
      <c r="D28" s="183"/>
      <c r="E28" s="183"/>
      <c r="F28" s="184"/>
      <c r="G28" s="239"/>
      <c r="H28" s="239"/>
      <c r="I28" s="239"/>
      <c r="J28" s="239"/>
      <c r="K28" s="239"/>
      <c r="L28" s="239"/>
      <c r="M28" s="163"/>
      <c r="N28" s="164"/>
      <c r="O28" s="164"/>
      <c r="P28" s="164"/>
      <c r="Q28" s="164"/>
      <c r="R28" s="165"/>
    </row>
    <row r="29" spans="1:23" s="95" customFormat="1" ht="65.099999999999994" customHeight="1">
      <c r="A29" s="188" t="str">
        <f>'1-5'!C19</f>
        <v>단무지/락교</v>
      </c>
      <c r="B29" s="188"/>
      <c r="C29" s="188"/>
      <c r="D29" s="188"/>
      <c r="E29" s="188"/>
      <c r="F29" s="188"/>
      <c r="G29" s="172" t="str">
        <f>'1-5'!C30</f>
        <v>상추간장무침</v>
      </c>
      <c r="H29" s="172"/>
      <c r="I29" s="172"/>
      <c r="J29" s="172"/>
      <c r="K29" s="172"/>
      <c r="L29" s="172"/>
      <c r="M29" s="172" t="str">
        <f>'1-5'!D8</f>
        <v>비름나물</v>
      </c>
      <c r="N29" s="172"/>
      <c r="O29" s="172"/>
      <c r="P29" s="172"/>
      <c r="Q29" s="172"/>
      <c r="R29" s="172"/>
    </row>
    <row r="30" spans="1:23" s="95" customFormat="1" ht="35.1" customHeight="1">
      <c r="A30" s="193" t="s">
        <v>158</v>
      </c>
      <c r="B30" s="194"/>
      <c r="C30" s="194"/>
      <c r="D30" s="194"/>
      <c r="E30" s="194"/>
      <c r="F30" s="195"/>
      <c r="G30" s="185"/>
      <c r="H30" s="186"/>
      <c r="I30" s="186"/>
      <c r="J30" s="186"/>
      <c r="K30" s="186"/>
      <c r="L30" s="187"/>
      <c r="M30" s="185"/>
      <c r="N30" s="186"/>
      <c r="O30" s="186"/>
      <c r="P30" s="186"/>
      <c r="Q30" s="186"/>
      <c r="R30" s="187"/>
    </row>
    <row r="31" spans="1:23" s="95" customFormat="1" ht="35.1" customHeight="1">
      <c r="A31" s="196"/>
      <c r="B31" s="197"/>
      <c r="C31" s="197"/>
      <c r="D31" s="197"/>
      <c r="E31" s="197"/>
      <c r="F31" s="198"/>
      <c r="G31" s="182"/>
      <c r="H31" s="183"/>
      <c r="I31" s="183"/>
      <c r="J31" s="183"/>
      <c r="K31" s="183"/>
      <c r="L31" s="184"/>
      <c r="M31" s="182"/>
      <c r="N31" s="183"/>
      <c r="O31" s="183"/>
      <c r="P31" s="183"/>
      <c r="Q31" s="183"/>
      <c r="R31" s="184"/>
    </row>
    <row r="32" spans="1:23" s="95" customFormat="1" ht="65.099999999999994" customHeight="1">
      <c r="A32" s="179" t="str">
        <f>'1-5'!C24</f>
        <v>흑임자죽</v>
      </c>
      <c r="B32" s="179"/>
      <c r="C32" s="179"/>
      <c r="D32" s="179"/>
      <c r="E32" s="179"/>
      <c r="F32" s="179"/>
      <c r="G32" s="172" t="str">
        <f>'1-5'!C35</f>
        <v>녹두죽</v>
      </c>
      <c r="H32" s="172"/>
      <c r="I32" s="172"/>
      <c r="J32" s="172"/>
      <c r="K32" s="172"/>
      <c r="L32" s="172"/>
      <c r="M32" s="172" t="s">
        <v>357</v>
      </c>
      <c r="N32" s="172"/>
      <c r="O32" s="172"/>
      <c r="P32" s="172"/>
      <c r="Q32" s="172"/>
      <c r="R32" s="172"/>
    </row>
    <row r="33" spans="1:32" s="96" customFormat="1" ht="24.95" customHeight="1">
      <c r="A33" s="170" t="str">
        <f>M17</f>
        <v>수(5/21)</v>
      </c>
      <c r="B33" s="170"/>
      <c r="C33" s="170"/>
      <c r="D33" s="170"/>
      <c r="E33" s="170"/>
      <c r="F33" s="170"/>
      <c r="G33" s="170"/>
      <c r="H33" s="170"/>
      <c r="I33" s="170"/>
      <c r="J33" s="170"/>
      <c r="K33" s="170"/>
      <c r="L33" s="170"/>
      <c r="M33" s="170" t="s">
        <v>153</v>
      </c>
      <c r="N33" s="170"/>
      <c r="O33" s="170"/>
      <c r="P33" s="170"/>
      <c r="Q33" s="170"/>
      <c r="R33" s="170"/>
    </row>
    <row r="34" spans="1:32" s="96" customFormat="1" ht="24.95" customHeight="1">
      <c r="A34" s="170"/>
      <c r="B34" s="170"/>
      <c r="C34" s="170"/>
      <c r="D34" s="170"/>
      <c r="E34" s="170"/>
      <c r="F34" s="170"/>
      <c r="G34" s="170"/>
      <c r="H34" s="170"/>
      <c r="I34" s="170"/>
      <c r="J34" s="170"/>
      <c r="K34" s="170"/>
      <c r="L34" s="170"/>
      <c r="M34" s="170"/>
      <c r="N34" s="170"/>
      <c r="O34" s="170"/>
      <c r="P34" s="170"/>
      <c r="Q34" s="170"/>
      <c r="R34" s="170"/>
    </row>
    <row r="35" spans="1:32" s="94" customFormat="1" ht="45" customHeight="1">
      <c r="A35" s="171" t="s">
        <v>182</v>
      </c>
      <c r="B35" s="171"/>
      <c r="C35" s="171"/>
      <c r="D35" s="171"/>
      <c r="E35" s="171"/>
      <c r="F35" s="171"/>
      <c r="G35" s="171" t="s">
        <v>223</v>
      </c>
      <c r="H35" s="171"/>
      <c r="I35" s="171"/>
      <c r="J35" s="171"/>
      <c r="K35" s="171"/>
      <c r="L35" s="171"/>
      <c r="M35" s="171" t="s">
        <v>207</v>
      </c>
      <c r="N35" s="171"/>
      <c r="O35" s="171"/>
      <c r="P35" s="171"/>
      <c r="Q35" s="171"/>
      <c r="R35" s="171"/>
    </row>
    <row r="36" spans="1:32" s="95" customFormat="1" ht="65.099999999999994" customHeight="1">
      <c r="A36" s="172" t="str">
        <f>'1-5'!D16</f>
        <v>소고기미역국</v>
      </c>
      <c r="B36" s="172"/>
      <c r="C36" s="172"/>
      <c r="D36" s="172"/>
      <c r="E36" s="172"/>
      <c r="F36" s="172"/>
      <c r="G36" s="172" t="str">
        <f>'1-5'!D27</f>
        <v>순댓국</v>
      </c>
      <c r="H36" s="172"/>
      <c r="I36" s="172"/>
      <c r="J36" s="172"/>
      <c r="K36" s="172"/>
      <c r="L36" s="172"/>
      <c r="M36" s="172" t="str">
        <f>'1-5'!E5</f>
        <v>대구맑은탕</v>
      </c>
      <c r="N36" s="172"/>
      <c r="O36" s="172"/>
      <c r="P36" s="172"/>
      <c r="Q36" s="172"/>
      <c r="R36" s="172"/>
    </row>
    <row r="37" spans="1:32" s="95" customFormat="1" ht="35.1" customHeight="1">
      <c r="A37" s="185" t="s">
        <v>154</v>
      </c>
      <c r="B37" s="186"/>
      <c r="C37" s="186"/>
      <c r="D37" s="186"/>
      <c r="E37" s="186"/>
      <c r="F37" s="187"/>
      <c r="G37" s="166" t="s">
        <v>159</v>
      </c>
      <c r="H37" s="167"/>
      <c r="I37" s="167"/>
      <c r="J37" s="167"/>
      <c r="K37" s="167"/>
      <c r="L37" s="168"/>
      <c r="M37" s="166" t="s">
        <v>162</v>
      </c>
      <c r="N37" s="167"/>
      <c r="O37" s="167"/>
      <c r="P37" s="167"/>
      <c r="Q37" s="167"/>
      <c r="R37" s="168"/>
    </row>
    <row r="38" spans="1:32" s="95" customFormat="1" ht="35.1" customHeight="1">
      <c r="A38" s="182"/>
      <c r="B38" s="183"/>
      <c r="C38" s="183"/>
      <c r="D38" s="183"/>
      <c r="E38" s="183"/>
      <c r="F38" s="184"/>
      <c r="G38" s="163"/>
      <c r="H38" s="164"/>
      <c r="I38" s="164"/>
      <c r="J38" s="164"/>
      <c r="K38" s="164"/>
      <c r="L38" s="165"/>
      <c r="M38" s="166"/>
      <c r="N38" s="167"/>
      <c r="O38" s="167"/>
      <c r="P38" s="167"/>
      <c r="Q38" s="167"/>
      <c r="R38" s="168"/>
    </row>
    <row r="39" spans="1:32" s="95" customFormat="1" ht="65.099999999999994" customHeight="1">
      <c r="A39" s="179" t="str">
        <f>'1-5'!D17</f>
        <v>훈제오리냉채</v>
      </c>
      <c r="B39" s="179"/>
      <c r="C39" s="179"/>
      <c r="D39" s="179"/>
      <c r="E39" s="179"/>
      <c r="F39" s="179"/>
      <c r="G39" s="172" t="str">
        <f>'1-5'!D28</f>
        <v>홍어찜</v>
      </c>
      <c r="H39" s="172"/>
      <c r="I39" s="172"/>
      <c r="J39" s="172"/>
      <c r="K39" s="172"/>
      <c r="L39" s="172"/>
      <c r="M39" s="181" t="str">
        <f>'1-5'!E6</f>
        <v>양송이들깨탕</v>
      </c>
      <c r="N39" s="181"/>
      <c r="O39" s="181"/>
      <c r="P39" s="181"/>
      <c r="Q39" s="181"/>
      <c r="R39" s="181"/>
    </row>
    <row r="40" spans="1:32" s="95" customFormat="1" ht="35.1" customHeight="1">
      <c r="A40" s="185"/>
      <c r="B40" s="186"/>
      <c r="C40" s="186"/>
      <c r="D40" s="186"/>
      <c r="E40" s="186"/>
      <c r="F40" s="187"/>
      <c r="G40" s="166"/>
      <c r="H40" s="167"/>
      <c r="I40" s="167"/>
      <c r="J40" s="167"/>
      <c r="K40" s="167"/>
      <c r="L40" s="168"/>
      <c r="M40" s="166"/>
      <c r="N40" s="167"/>
      <c r="O40" s="167"/>
      <c r="P40" s="167"/>
      <c r="Q40" s="167"/>
      <c r="R40" s="168"/>
    </row>
    <row r="41" spans="1:32" s="95" customFormat="1" ht="35.1" customHeight="1">
      <c r="A41" s="182"/>
      <c r="B41" s="183"/>
      <c r="C41" s="183"/>
      <c r="D41" s="183"/>
      <c r="E41" s="183"/>
      <c r="F41" s="184"/>
      <c r="G41" s="166"/>
      <c r="H41" s="167"/>
      <c r="I41" s="167"/>
      <c r="J41" s="167"/>
      <c r="K41" s="167"/>
      <c r="L41" s="168"/>
      <c r="M41" s="163"/>
      <c r="N41" s="164"/>
      <c r="O41" s="164"/>
      <c r="P41" s="164"/>
      <c r="Q41" s="164"/>
      <c r="R41" s="165"/>
      <c r="W41" s="65"/>
    </row>
    <row r="42" spans="1:32" s="95" customFormat="1" ht="65.099999999999994" customHeight="1">
      <c r="A42" s="179" t="str">
        <f>'1-5'!D18</f>
        <v>골뱅이소면무침</v>
      </c>
      <c r="B42" s="179"/>
      <c r="C42" s="179"/>
      <c r="D42" s="179"/>
      <c r="E42" s="179"/>
      <c r="F42" s="179"/>
      <c r="G42" s="172" t="str">
        <f>'1-5'!D29</f>
        <v>민찌김치전</v>
      </c>
      <c r="H42" s="172"/>
      <c r="I42" s="172"/>
      <c r="J42" s="172"/>
      <c r="K42" s="172"/>
      <c r="L42" s="172"/>
      <c r="M42" s="172" t="str">
        <f>'1-5'!E7</f>
        <v>계란장조림</v>
      </c>
      <c r="N42" s="172"/>
      <c r="O42" s="172"/>
      <c r="P42" s="172"/>
      <c r="Q42" s="172"/>
      <c r="R42" s="172"/>
      <c r="AA42" s="166"/>
      <c r="AB42" s="167"/>
      <c r="AC42" s="167"/>
      <c r="AD42" s="167"/>
      <c r="AE42" s="167"/>
      <c r="AF42" s="168"/>
    </row>
    <row r="43" spans="1:32" s="95" customFormat="1" ht="35.1" customHeight="1">
      <c r="A43" s="166" t="s">
        <v>379</v>
      </c>
      <c r="B43" s="167"/>
      <c r="C43" s="167"/>
      <c r="D43" s="167"/>
      <c r="E43" s="167"/>
      <c r="F43" s="168"/>
      <c r="G43" s="166"/>
      <c r="H43" s="167"/>
      <c r="I43" s="167"/>
      <c r="J43" s="167"/>
      <c r="K43" s="167"/>
      <c r="L43" s="168"/>
      <c r="M43" s="166"/>
      <c r="N43" s="167"/>
      <c r="O43" s="167"/>
      <c r="P43" s="167"/>
      <c r="Q43" s="167"/>
      <c r="R43" s="168"/>
      <c r="AA43" s="163"/>
      <c r="AB43" s="164"/>
      <c r="AC43" s="164"/>
      <c r="AD43" s="164"/>
      <c r="AE43" s="164"/>
      <c r="AF43" s="165"/>
    </row>
    <row r="44" spans="1:32" s="95" customFormat="1" ht="35.1" customHeight="1">
      <c r="A44" s="166" t="s">
        <v>176</v>
      </c>
      <c r="B44" s="167"/>
      <c r="C44" s="167"/>
      <c r="D44" s="167"/>
      <c r="E44" s="167"/>
      <c r="F44" s="168"/>
      <c r="G44" s="163"/>
      <c r="H44" s="164"/>
      <c r="I44" s="164"/>
      <c r="J44" s="164"/>
      <c r="K44" s="164"/>
      <c r="L44" s="165"/>
      <c r="M44" s="173"/>
      <c r="N44" s="174"/>
      <c r="O44" s="174"/>
      <c r="P44" s="174"/>
      <c r="Q44" s="174"/>
      <c r="R44" s="175"/>
    </row>
    <row r="45" spans="1:32" s="95" customFormat="1" ht="65.099999999999994" customHeight="1">
      <c r="A45" s="179" t="str">
        <f>'1-5'!D19</f>
        <v>김가루쪽파나물</v>
      </c>
      <c r="B45" s="179"/>
      <c r="C45" s="179"/>
      <c r="D45" s="179"/>
      <c r="E45" s="179"/>
      <c r="F45" s="179"/>
      <c r="G45" s="172" t="str">
        <f>'1-5'!D30</f>
        <v>참나물무침</v>
      </c>
      <c r="H45" s="172"/>
      <c r="I45" s="172"/>
      <c r="J45" s="172"/>
      <c r="K45" s="172"/>
      <c r="L45" s="172"/>
      <c r="M45" s="172" t="str">
        <f>'1-5'!E8</f>
        <v>미나리무침</v>
      </c>
      <c r="N45" s="172"/>
      <c r="O45" s="172"/>
      <c r="P45" s="172"/>
      <c r="Q45" s="172"/>
      <c r="R45" s="172"/>
    </row>
    <row r="46" spans="1:32" s="95" customFormat="1" ht="35.1" customHeight="1">
      <c r="A46" s="166"/>
      <c r="B46" s="167"/>
      <c r="C46" s="167"/>
      <c r="D46" s="167"/>
      <c r="E46" s="167"/>
      <c r="F46" s="168"/>
      <c r="G46" s="166" t="s">
        <v>398</v>
      </c>
      <c r="H46" s="167"/>
      <c r="I46" s="167"/>
      <c r="J46" s="167"/>
      <c r="K46" s="167"/>
      <c r="L46" s="168"/>
      <c r="M46" s="169"/>
      <c r="N46" s="169"/>
      <c r="O46" s="169"/>
      <c r="P46" s="169"/>
      <c r="Q46" s="169"/>
      <c r="R46" s="169"/>
    </row>
    <row r="47" spans="1:32" s="95" customFormat="1" ht="35.1" customHeight="1">
      <c r="A47" s="163"/>
      <c r="B47" s="164"/>
      <c r="C47" s="164"/>
      <c r="D47" s="164"/>
      <c r="E47" s="164"/>
      <c r="F47" s="165"/>
      <c r="G47" s="176" t="s">
        <v>402</v>
      </c>
      <c r="H47" s="177"/>
      <c r="I47" s="177"/>
      <c r="J47" s="177"/>
      <c r="K47" s="177"/>
      <c r="L47" s="178"/>
      <c r="M47" s="169"/>
      <c r="N47" s="169"/>
      <c r="O47" s="169"/>
      <c r="P47" s="169"/>
      <c r="Q47" s="169"/>
      <c r="R47" s="169"/>
    </row>
    <row r="48" spans="1:32" s="95" customFormat="1" ht="65.099999999999994" customHeight="1">
      <c r="A48" s="179" t="str">
        <f>'1-5'!D24</f>
        <v>오리버섯죽</v>
      </c>
      <c r="B48" s="179"/>
      <c r="C48" s="179"/>
      <c r="D48" s="179"/>
      <c r="E48" s="179"/>
      <c r="F48" s="179"/>
      <c r="G48" s="172" t="str">
        <f>'1-5'!D35</f>
        <v>새우채소죽</v>
      </c>
      <c r="H48" s="172"/>
      <c r="I48" s="172"/>
      <c r="J48" s="172"/>
      <c r="K48" s="172"/>
      <c r="L48" s="172"/>
      <c r="M48" s="172" t="s">
        <v>357</v>
      </c>
      <c r="N48" s="172"/>
      <c r="O48" s="172"/>
      <c r="P48" s="172"/>
      <c r="Q48" s="172"/>
      <c r="R48" s="172"/>
    </row>
    <row r="49" spans="1:23" s="96" customFormat="1" ht="24.95" customHeight="1">
      <c r="A49" s="170" t="str">
        <f>M33</f>
        <v>목(5/22)</v>
      </c>
      <c r="B49" s="170"/>
      <c r="C49" s="170"/>
      <c r="D49" s="170"/>
      <c r="E49" s="170"/>
      <c r="F49" s="170"/>
      <c r="G49" s="170"/>
      <c r="H49" s="170"/>
      <c r="I49" s="170"/>
      <c r="J49" s="170"/>
      <c r="K49" s="170"/>
      <c r="L49" s="170"/>
      <c r="M49" s="170" t="s">
        <v>172</v>
      </c>
      <c r="N49" s="170"/>
      <c r="O49" s="170"/>
      <c r="P49" s="170"/>
      <c r="Q49" s="170"/>
      <c r="R49" s="170"/>
    </row>
    <row r="50" spans="1:23" s="96" customFormat="1" ht="24.95" customHeight="1">
      <c r="A50" s="170"/>
      <c r="B50" s="170"/>
      <c r="C50" s="170"/>
      <c r="D50" s="170"/>
      <c r="E50" s="170"/>
      <c r="F50" s="170"/>
      <c r="G50" s="170"/>
      <c r="H50" s="170"/>
      <c r="I50" s="170"/>
      <c r="J50" s="170"/>
      <c r="K50" s="170"/>
      <c r="L50" s="170"/>
      <c r="M50" s="170"/>
      <c r="N50" s="170"/>
      <c r="O50" s="170"/>
      <c r="P50" s="170"/>
      <c r="Q50" s="170"/>
      <c r="R50" s="170"/>
    </row>
    <row r="51" spans="1:23" s="94" customFormat="1" ht="45" customHeight="1">
      <c r="A51" s="171" t="s">
        <v>182</v>
      </c>
      <c r="B51" s="171"/>
      <c r="C51" s="171"/>
      <c r="D51" s="171"/>
      <c r="E51" s="171"/>
      <c r="F51" s="171"/>
      <c r="G51" s="171" t="s">
        <v>223</v>
      </c>
      <c r="H51" s="171"/>
      <c r="I51" s="171"/>
      <c r="J51" s="171"/>
      <c r="K51" s="171"/>
      <c r="L51" s="171"/>
      <c r="M51" s="171" t="s">
        <v>207</v>
      </c>
      <c r="N51" s="171"/>
      <c r="O51" s="171"/>
      <c r="P51" s="171"/>
      <c r="Q51" s="171"/>
      <c r="R51" s="171"/>
    </row>
    <row r="52" spans="1:23" s="95" customFormat="1" ht="65.099999999999994" customHeight="1">
      <c r="A52" s="172" t="str">
        <f>'1-5'!E16</f>
        <v>소고기미역국</v>
      </c>
      <c r="B52" s="172"/>
      <c r="C52" s="172"/>
      <c r="D52" s="172"/>
      <c r="E52" s="172"/>
      <c r="F52" s="172"/>
      <c r="G52" s="172" t="str">
        <f>'1-5'!E27</f>
        <v>청국장</v>
      </c>
      <c r="H52" s="172"/>
      <c r="I52" s="172"/>
      <c r="J52" s="172"/>
      <c r="K52" s="172"/>
      <c r="L52" s="172"/>
      <c r="M52" s="172" t="str">
        <f>'1-5'!F5</f>
        <v>소고기뭇국</v>
      </c>
      <c r="N52" s="172"/>
      <c r="O52" s="172"/>
      <c r="P52" s="172"/>
      <c r="Q52" s="172"/>
      <c r="R52" s="172"/>
    </row>
    <row r="53" spans="1:23" s="95" customFormat="1" ht="35.1" customHeight="1">
      <c r="A53" s="246" t="s">
        <v>350</v>
      </c>
      <c r="B53" s="247"/>
      <c r="C53" s="247"/>
      <c r="D53" s="247"/>
      <c r="E53" s="247"/>
      <c r="F53" s="248"/>
      <c r="G53" s="166"/>
      <c r="H53" s="167"/>
      <c r="I53" s="167"/>
      <c r="J53" s="167"/>
      <c r="K53" s="167"/>
      <c r="L53" s="168"/>
      <c r="M53" s="166"/>
      <c r="N53" s="167"/>
      <c r="O53" s="167"/>
      <c r="P53" s="167"/>
      <c r="Q53" s="167"/>
      <c r="R53" s="168"/>
    </row>
    <row r="54" spans="1:23" s="95" customFormat="1" ht="35.1" customHeight="1">
      <c r="A54" s="249"/>
      <c r="B54" s="250"/>
      <c r="C54" s="250"/>
      <c r="D54" s="250"/>
      <c r="E54" s="250"/>
      <c r="F54" s="251"/>
      <c r="G54" s="163"/>
      <c r="H54" s="164"/>
      <c r="I54" s="164"/>
      <c r="J54" s="164"/>
      <c r="K54" s="164"/>
      <c r="L54" s="165"/>
      <c r="M54" s="163"/>
      <c r="N54" s="164"/>
      <c r="O54" s="164"/>
      <c r="P54" s="164"/>
      <c r="Q54" s="164"/>
      <c r="R54" s="165"/>
    </row>
    <row r="55" spans="1:23" s="95" customFormat="1" ht="65.099999999999994" customHeight="1">
      <c r="A55" s="179" t="str">
        <f>'1-5'!E17</f>
        <v>등심찹스테이크</v>
      </c>
      <c r="B55" s="179"/>
      <c r="C55" s="179"/>
      <c r="D55" s="179"/>
      <c r="E55" s="179"/>
      <c r="F55" s="179"/>
      <c r="G55" s="172" t="str">
        <f>'1-5'!E28</f>
        <v>함박파인조림</v>
      </c>
      <c r="H55" s="172"/>
      <c r="I55" s="172"/>
      <c r="J55" s="172"/>
      <c r="K55" s="172"/>
      <c r="L55" s="172"/>
      <c r="M55" s="172" t="str">
        <f>'1-5'!F6</f>
        <v>호박두부조림</v>
      </c>
      <c r="N55" s="172"/>
      <c r="O55" s="172"/>
      <c r="P55" s="172"/>
      <c r="Q55" s="172"/>
      <c r="R55" s="172"/>
    </row>
    <row r="56" spans="1:23" s="95" customFormat="1" ht="35.1" customHeight="1">
      <c r="A56" s="166" t="s">
        <v>384</v>
      </c>
      <c r="B56" s="167"/>
      <c r="C56" s="167"/>
      <c r="D56" s="167"/>
      <c r="E56" s="167"/>
      <c r="F56" s="168"/>
      <c r="G56" s="166"/>
      <c r="H56" s="167"/>
      <c r="I56" s="167"/>
      <c r="J56" s="167"/>
      <c r="K56" s="167"/>
      <c r="L56" s="168"/>
      <c r="M56" s="166" t="s">
        <v>382</v>
      </c>
      <c r="N56" s="167"/>
      <c r="O56" s="167"/>
      <c r="P56" s="167"/>
      <c r="Q56" s="167"/>
      <c r="R56" s="168"/>
    </row>
    <row r="57" spans="1:23" s="95" customFormat="1" ht="35.1" customHeight="1">
      <c r="A57" s="163" t="s">
        <v>407</v>
      </c>
      <c r="B57" s="164"/>
      <c r="C57" s="164"/>
      <c r="D57" s="164"/>
      <c r="E57" s="164"/>
      <c r="F57" s="165"/>
      <c r="G57" s="163"/>
      <c r="H57" s="164"/>
      <c r="I57" s="164"/>
      <c r="J57" s="164"/>
      <c r="K57" s="164"/>
      <c r="L57" s="165"/>
      <c r="M57" s="163"/>
      <c r="N57" s="164"/>
      <c r="O57" s="164"/>
      <c r="P57" s="164"/>
      <c r="Q57" s="164"/>
      <c r="R57" s="165"/>
      <c r="W57" s="65"/>
    </row>
    <row r="58" spans="1:23" s="95" customFormat="1" ht="65.099999999999994" customHeight="1">
      <c r="A58" s="216" t="str">
        <f>'1-5'!E18</f>
        <v>로제파스타</v>
      </c>
      <c r="B58" s="202"/>
      <c r="C58" s="202"/>
      <c r="D58" s="202"/>
      <c r="E58" s="202"/>
      <c r="F58" s="203"/>
      <c r="G58" s="171" t="str">
        <f>'1-5'!E29</f>
        <v>새우두부볶음</v>
      </c>
      <c r="H58" s="171"/>
      <c r="I58" s="171"/>
      <c r="J58" s="171"/>
      <c r="K58" s="171"/>
      <c r="L58" s="171"/>
      <c r="M58" s="172" t="str">
        <f>'1-5'!F7</f>
        <v>명란오이무침</v>
      </c>
      <c r="N58" s="172"/>
      <c r="O58" s="172"/>
      <c r="P58" s="172"/>
      <c r="Q58" s="172"/>
      <c r="R58" s="172"/>
    </row>
    <row r="59" spans="1:23" s="95" customFormat="1" ht="35.1" customHeight="1">
      <c r="A59" s="185" t="s">
        <v>381</v>
      </c>
      <c r="B59" s="186"/>
      <c r="C59" s="186"/>
      <c r="D59" s="186"/>
      <c r="E59" s="186"/>
      <c r="F59" s="187"/>
      <c r="G59" s="217"/>
      <c r="H59" s="218"/>
      <c r="I59" s="218"/>
      <c r="J59" s="218"/>
      <c r="K59" s="218"/>
      <c r="L59" s="219"/>
      <c r="M59" s="166"/>
      <c r="N59" s="167"/>
      <c r="O59" s="167"/>
      <c r="P59" s="167"/>
      <c r="Q59" s="167"/>
      <c r="R59" s="168"/>
    </row>
    <row r="60" spans="1:23" s="95" customFormat="1" ht="35.1" customHeight="1">
      <c r="A60" s="182"/>
      <c r="B60" s="183"/>
      <c r="C60" s="183"/>
      <c r="D60" s="183"/>
      <c r="E60" s="183"/>
      <c r="F60" s="184"/>
      <c r="G60" s="173"/>
      <c r="H60" s="174"/>
      <c r="I60" s="174"/>
      <c r="J60" s="174"/>
      <c r="K60" s="174"/>
      <c r="L60" s="175"/>
      <c r="M60" s="163"/>
      <c r="N60" s="164"/>
      <c r="O60" s="164"/>
      <c r="P60" s="164"/>
      <c r="Q60" s="164"/>
      <c r="R60" s="165"/>
    </row>
    <row r="61" spans="1:23" s="95" customFormat="1" ht="65.099999999999994" customHeight="1">
      <c r="A61" s="179" t="str">
        <f>'1-5'!E19</f>
        <v>오리엔탈그린샐러드</v>
      </c>
      <c r="B61" s="179"/>
      <c r="C61" s="179"/>
      <c r="D61" s="179"/>
      <c r="E61" s="179"/>
      <c r="F61" s="179"/>
      <c r="G61" s="172" t="str">
        <f>'1-5'!E30</f>
        <v>들깨숙주무침</v>
      </c>
      <c r="H61" s="172"/>
      <c r="I61" s="172"/>
      <c r="J61" s="172"/>
      <c r="K61" s="172"/>
      <c r="L61" s="172"/>
      <c r="M61" s="172" t="str">
        <f>'1-5'!F8</f>
        <v>가지나물</v>
      </c>
      <c r="N61" s="172"/>
      <c r="O61" s="172"/>
      <c r="P61" s="172"/>
      <c r="Q61" s="172"/>
      <c r="R61" s="172"/>
    </row>
    <row r="62" spans="1:23" s="95" customFormat="1" ht="35.1" customHeight="1">
      <c r="A62" s="220"/>
      <c r="B62" s="221"/>
      <c r="C62" s="221"/>
      <c r="D62" s="221"/>
      <c r="E62" s="221"/>
      <c r="F62" s="222"/>
      <c r="G62" s="166"/>
      <c r="H62" s="167"/>
      <c r="I62" s="167"/>
      <c r="J62" s="167"/>
      <c r="K62" s="167"/>
      <c r="L62" s="168"/>
      <c r="M62" s="166"/>
      <c r="N62" s="167"/>
      <c r="O62" s="167"/>
      <c r="P62" s="167"/>
      <c r="Q62" s="167"/>
      <c r="R62" s="168"/>
    </row>
    <row r="63" spans="1:23" s="95" customFormat="1" ht="35.1" customHeight="1">
      <c r="A63" s="173"/>
      <c r="B63" s="174"/>
      <c r="C63" s="174"/>
      <c r="D63" s="174"/>
      <c r="E63" s="174"/>
      <c r="F63" s="175"/>
      <c r="G63" s="163"/>
      <c r="H63" s="164"/>
      <c r="I63" s="164"/>
      <c r="J63" s="164"/>
      <c r="K63" s="164"/>
      <c r="L63" s="165"/>
      <c r="M63" s="163"/>
      <c r="N63" s="164"/>
      <c r="O63" s="164"/>
      <c r="P63" s="164"/>
      <c r="Q63" s="164"/>
      <c r="R63" s="165"/>
    </row>
    <row r="64" spans="1:23" s="95" customFormat="1" ht="65.099999999999994" customHeight="1">
      <c r="A64" s="179" t="str">
        <f>'1-5'!E24</f>
        <v>녹두죽</v>
      </c>
      <c r="B64" s="179"/>
      <c r="C64" s="179"/>
      <c r="D64" s="179"/>
      <c r="E64" s="179"/>
      <c r="F64" s="179"/>
      <c r="G64" s="172" t="str">
        <f>'1-5'!E35</f>
        <v>소고기죽</v>
      </c>
      <c r="H64" s="172"/>
      <c r="I64" s="172"/>
      <c r="J64" s="172"/>
      <c r="K64" s="172"/>
      <c r="L64" s="172"/>
      <c r="M64" s="172" t="s">
        <v>357</v>
      </c>
      <c r="N64" s="172"/>
      <c r="O64" s="172"/>
      <c r="P64" s="172"/>
      <c r="Q64" s="172"/>
      <c r="R64" s="172"/>
    </row>
    <row r="65" spans="1:23" s="96" customFormat="1" ht="24.95" customHeight="1">
      <c r="A65" s="170" t="str">
        <f>M49</f>
        <v>금(5/23)</v>
      </c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 t="s">
        <v>171</v>
      </c>
      <c r="N65" s="170"/>
      <c r="O65" s="170"/>
      <c r="P65" s="170"/>
      <c r="Q65" s="170"/>
      <c r="R65" s="170"/>
    </row>
    <row r="66" spans="1:23" s="96" customFormat="1" ht="24.95" customHeight="1">
      <c r="A66" s="170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0"/>
      <c r="R66" s="170"/>
    </row>
    <row r="67" spans="1:23" s="94" customFormat="1" ht="45" customHeight="1">
      <c r="A67" s="171" t="s">
        <v>182</v>
      </c>
      <c r="B67" s="171"/>
      <c r="C67" s="171"/>
      <c r="D67" s="171"/>
      <c r="E67" s="171"/>
      <c r="F67" s="171"/>
      <c r="G67" s="171" t="s">
        <v>223</v>
      </c>
      <c r="H67" s="171"/>
      <c r="I67" s="171"/>
      <c r="J67" s="171"/>
      <c r="K67" s="171"/>
      <c r="L67" s="171"/>
      <c r="M67" s="171" t="s">
        <v>207</v>
      </c>
      <c r="N67" s="171"/>
      <c r="O67" s="171"/>
      <c r="P67" s="171"/>
      <c r="Q67" s="171"/>
      <c r="R67" s="171"/>
    </row>
    <row r="68" spans="1:23" s="95" customFormat="1" ht="65.099999999999994" customHeight="1">
      <c r="A68" s="172" t="str">
        <f>'1-5'!F16</f>
        <v>우렁된장찌개</v>
      </c>
      <c r="B68" s="172"/>
      <c r="C68" s="172"/>
      <c r="D68" s="172"/>
      <c r="E68" s="172"/>
      <c r="F68" s="172"/>
      <c r="G68" s="172" t="str">
        <f>'1-5'!F27</f>
        <v>시래기콩비지찌개</v>
      </c>
      <c r="H68" s="172"/>
      <c r="I68" s="172"/>
      <c r="J68" s="172"/>
      <c r="K68" s="172"/>
      <c r="L68" s="172"/>
      <c r="M68" s="172" t="str">
        <f>'1-5'!G5</f>
        <v>고사리육개장</v>
      </c>
      <c r="N68" s="172"/>
      <c r="O68" s="172"/>
      <c r="P68" s="172"/>
      <c r="Q68" s="172"/>
      <c r="R68" s="172"/>
      <c r="S68" s="100"/>
    </row>
    <row r="69" spans="1:23" s="95" customFormat="1" ht="35.1" customHeight="1">
      <c r="A69" s="217" t="s">
        <v>350</v>
      </c>
      <c r="B69" s="218"/>
      <c r="C69" s="218"/>
      <c r="D69" s="218"/>
      <c r="E69" s="218"/>
      <c r="F69" s="219"/>
      <c r="G69" s="166"/>
      <c r="H69" s="167"/>
      <c r="I69" s="167"/>
      <c r="J69" s="167"/>
      <c r="K69" s="167"/>
      <c r="L69" s="168"/>
      <c r="M69" s="166" t="s">
        <v>390</v>
      </c>
      <c r="N69" s="167"/>
      <c r="O69" s="167"/>
      <c r="P69" s="167"/>
      <c r="Q69" s="167"/>
      <c r="R69" s="168"/>
      <c r="S69" s="100"/>
    </row>
    <row r="70" spans="1:23" s="95" customFormat="1" ht="35.1" customHeight="1">
      <c r="A70" s="176"/>
      <c r="B70" s="177"/>
      <c r="C70" s="177"/>
      <c r="D70" s="177"/>
      <c r="E70" s="177"/>
      <c r="F70" s="178"/>
      <c r="G70" s="163"/>
      <c r="H70" s="164"/>
      <c r="I70" s="164"/>
      <c r="J70" s="164"/>
      <c r="K70" s="164"/>
      <c r="L70" s="165"/>
      <c r="M70" s="163"/>
      <c r="N70" s="164"/>
      <c r="O70" s="164"/>
      <c r="P70" s="164"/>
      <c r="Q70" s="164"/>
      <c r="R70" s="165"/>
      <c r="S70" s="100"/>
    </row>
    <row r="71" spans="1:23" s="95" customFormat="1" ht="65.099999999999994" customHeight="1">
      <c r="A71" s="179" t="str">
        <f>'1-5'!F17</f>
        <v>고등어무조림</v>
      </c>
      <c r="B71" s="179"/>
      <c r="C71" s="179"/>
      <c r="D71" s="179"/>
      <c r="E71" s="179"/>
      <c r="F71" s="179"/>
      <c r="G71" s="172" t="str">
        <f>'1-5'!F28</f>
        <v>소버섯불고기</v>
      </c>
      <c r="H71" s="172"/>
      <c r="I71" s="172"/>
      <c r="J71" s="172"/>
      <c r="K71" s="172"/>
      <c r="L71" s="172"/>
      <c r="M71" s="172" t="str">
        <f>'1-5'!G6</f>
        <v>코다리조림</v>
      </c>
      <c r="N71" s="172"/>
      <c r="O71" s="172"/>
      <c r="P71" s="172"/>
      <c r="Q71" s="172"/>
      <c r="R71" s="172"/>
    </row>
    <row r="72" spans="1:23" s="95" customFormat="1" ht="35.1" customHeight="1">
      <c r="A72" s="217" t="s">
        <v>174</v>
      </c>
      <c r="B72" s="218"/>
      <c r="C72" s="218"/>
      <c r="D72" s="218"/>
      <c r="E72" s="218"/>
      <c r="F72" s="219"/>
      <c r="G72" s="142"/>
      <c r="H72" s="143"/>
      <c r="I72" s="143"/>
      <c r="J72" s="143"/>
      <c r="K72" s="143"/>
      <c r="L72" s="144"/>
      <c r="M72" s="166" t="s">
        <v>389</v>
      </c>
      <c r="N72" s="167"/>
      <c r="O72" s="167"/>
      <c r="P72" s="167"/>
      <c r="Q72" s="167"/>
      <c r="R72" s="168"/>
    </row>
    <row r="73" spans="1:23" s="95" customFormat="1" ht="35.1" customHeight="1">
      <c r="A73" s="176"/>
      <c r="B73" s="177"/>
      <c r="C73" s="177"/>
      <c r="D73" s="177"/>
      <c r="E73" s="177"/>
      <c r="F73" s="178"/>
      <c r="G73" s="145"/>
      <c r="H73" s="146"/>
      <c r="I73" s="146"/>
      <c r="J73" s="146"/>
      <c r="K73" s="146"/>
      <c r="L73" s="147"/>
      <c r="M73" s="163"/>
      <c r="N73" s="164"/>
      <c r="O73" s="164"/>
      <c r="P73" s="164"/>
      <c r="Q73" s="164"/>
      <c r="R73" s="165"/>
      <c r="W73" s="65"/>
    </row>
    <row r="74" spans="1:23" s="95" customFormat="1" ht="65.099999999999994" customHeight="1">
      <c r="A74" s="170" t="str">
        <f>'1-5'!F18</f>
        <v>떡갈비파채무침</v>
      </c>
      <c r="B74" s="170"/>
      <c r="C74" s="170"/>
      <c r="D74" s="170"/>
      <c r="E74" s="170"/>
      <c r="F74" s="170"/>
      <c r="G74" s="172" t="str">
        <f>'1-5'!F29</f>
        <v>톳어묵무침</v>
      </c>
      <c r="H74" s="172"/>
      <c r="I74" s="172"/>
      <c r="J74" s="172"/>
      <c r="K74" s="172"/>
      <c r="L74" s="172"/>
      <c r="M74" s="172" t="str">
        <f>'1-5'!G7</f>
        <v>단호박샐러드</v>
      </c>
      <c r="N74" s="172"/>
      <c r="O74" s="172"/>
      <c r="P74" s="172"/>
      <c r="Q74" s="172"/>
      <c r="R74" s="172"/>
    </row>
    <row r="75" spans="1:23" s="95" customFormat="1" ht="35.1" customHeight="1">
      <c r="A75" s="185" t="s">
        <v>387</v>
      </c>
      <c r="B75" s="186"/>
      <c r="C75" s="186"/>
      <c r="D75" s="186"/>
      <c r="E75" s="186"/>
      <c r="F75" s="187"/>
      <c r="G75" s="185" t="s">
        <v>378</v>
      </c>
      <c r="H75" s="186"/>
      <c r="I75" s="186"/>
      <c r="J75" s="186"/>
      <c r="K75" s="186"/>
      <c r="L75" s="187"/>
      <c r="M75" s="235"/>
      <c r="N75" s="236"/>
      <c r="O75" s="236"/>
      <c r="P75" s="236"/>
      <c r="Q75" s="236"/>
      <c r="R75" s="237"/>
    </row>
    <row r="76" spans="1:23" s="95" customFormat="1" ht="35.1" customHeight="1">
      <c r="A76" s="182" t="s">
        <v>388</v>
      </c>
      <c r="B76" s="183"/>
      <c r="C76" s="183"/>
      <c r="D76" s="183"/>
      <c r="E76" s="183"/>
      <c r="F76" s="184"/>
      <c r="G76" s="232" t="s">
        <v>163</v>
      </c>
      <c r="H76" s="233"/>
      <c r="I76" s="233"/>
      <c r="J76" s="233"/>
      <c r="K76" s="233"/>
      <c r="L76" s="234"/>
      <c r="M76" s="235"/>
      <c r="N76" s="236"/>
      <c r="O76" s="236"/>
      <c r="P76" s="236"/>
      <c r="Q76" s="236"/>
      <c r="R76" s="237"/>
    </row>
    <row r="77" spans="1:23" s="95" customFormat="1" ht="65.099999999999994" customHeight="1">
      <c r="A77" s="179" t="str">
        <f>'1-5'!F19</f>
        <v>알배기겉절이</v>
      </c>
      <c r="B77" s="179"/>
      <c r="C77" s="179"/>
      <c r="D77" s="179"/>
      <c r="E77" s="179"/>
      <c r="F77" s="179"/>
      <c r="G77" s="172" t="str">
        <f>'1-5'!F30</f>
        <v>열무된장나물</v>
      </c>
      <c r="H77" s="172"/>
      <c r="I77" s="172"/>
      <c r="J77" s="172"/>
      <c r="K77" s="172"/>
      <c r="L77" s="172"/>
      <c r="M77" s="172" t="str">
        <f>'1-5'!G8</f>
        <v>쑥갓나물</v>
      </c>
      <c r="N77" s="172"/>
      <c r="O77" s="172"/>
      <c r="P77" s="172"/>
      <c r="Q77" s="172"/>
      <c r="R77" s="172"/>
    </row>
    <row r="78" spans="1:23" s="95" customFormat="1" ht="35.1" customHeight="1">
      <c r="A78" s="229"/>
      <c r="B78" s="230"/>
      <c r="C78" s="230"/>
      <c r="D78" s="230"/>
      <c r="E78" s="230"/>
      <c r="F78" s="231"/>
      <c r="G78" s="166"/>
      <c r="H78" s="167"/>
      <c r="I78" s="167"/>
      <c r="J78" s="167"/>
      <c r="K78" s="167"/>
      <c r="L78" s="168"/>
      <c r="M78" s="166"/>
      <c r="N78" s="167"/>
      <c r="O78" s="167"/>
      <c r="P78" s="167"/>
      <c r="Q78" s="167"/>
      <c r="R78" s="168"/>
    </row>
    <row r="79" spans="1:23" s="95" customFormat="1" ht="35.1" customHeight="1">
      <c r="A79" s="232"/>
      <c r="B79" s="233"/>
      <c r="C79" s="233"/>
      <c r="D79" s="233"/>
      <c r="E79" s="233"/>
      <c r="F79" s="234"/>
      <c r="G79" s="163"/>
      <c r="H79" s="164"/>
      <c r="I79" s="164"/>
      <c r="J79" s="164"/>
      <c r="K79" s="164"/>
      <c r="L79" s="165"/>
      <c r="M79" s="163"/>
      <c r="N79" s="164"/>
      <c r="O79" s="164"/>
      <c r="P79" s="164"/>
      <c r="Q79" s="164"/>
      <c r="R79" s="165"/>
    </row>
    <row r="80" spans="1:23" s="95" customFormat="1" ht="65.099999999999994" customHeight="1">
      <c r="A80" s="179" t="str">
        <f>'1-5'!F24</f>
        <v>두부계란죽</v>
      </c>
      <c r="B80" s="179"/>
      <c r="C80" s="179"/>
      <c r="D80" s="179"/>
      <c r="E80" s="179"/>
      <c r="F80" s="179"/>
      <c r="G80" s="172" t="str">
        <f>'1-5'!F35</f>
        <v>흑임자죽</v>
      </c>
      <c r="H80" s="172"/>
      <c r="I80" s="172"/>
      <c r="J80" s="172"/>
      <c r="K80" s="172"/>
      <c r="L80" s="172"/>
      <c r="M80" s="172" t="s">
        <v>357</v>
      </c>
      <c r="N80" s="172"/>
      <c r="O80" s="172"/>
      <c r="P80" s="172"/>
      <c r="Q80" s="172"/>
      <c r="R80" s="172"/>
    </row>
    <row r="81" spans="1:18" s="95" customFormat="1" ht="65.099999999999994" customHeight="1">
      <c r="A81" s="216" t="s">
        <v>204</v>
      </c>
      <c r="B81" s="202"/>
      <c r="C81" s="202"/>
      <c r="D81" s="202"/>
      <c r="E81" s="202"/>
      <c r="F81" s="202"/>
      <c r="G81" s="202"/>
      <c r="H81" s="202"/>
      <c r="I81" s="202"/>
      <c r="J81" s="202"/>
      <c r="K81" s="202"/>
      <c r="L81" s="202"/>
      <c r="M81" s="202"/>
      <c r="N81" s="202"/>
      <c r="O81" s="202"/>
      <c r="P81" s="202"/>
      <c r="Q81" s="202"/>
      <c r="R81" s="203"/>
    </row>
    <row r="82" spans="1:18" s="95" customFormat="1" ht="65.099999999999994" customHeight="1">
      <c r="A82" s="204" t="s">
        <v>396</v>
      </c>
      <c r="B82" s="205"/>
      <c r="C82" s="205"/>
      <c r="D82" s="205"/>
      <c r="E82" s="205"/>
      <c r="F82" s="205"/>
      <c r="G82" s="205"/>
      <c r="H82" s="205"/>
      <c r="I82" s="205"/>
      <c r="J82" s="205"/>
      <c r="K82" s="205"/>
      <c r="L82" s="205"/>
      <c r="M82" s="205"/>
      <c r="N82" s="205"/>
      <c r="O82" s="205"/>
      <c r="P82" s="205"/>
      <c r="Q82" s="205"/>
      <c r="R82" s="206"/>
    </row>
    <row r="83" spans="1:18" s="95" customFormat="1" ht="50.1" customHeight="1">
      <c r="A83" s="226" t="s">
        <v>400</v>
      </c>
      <c r="B83" s="205"/>
      <c r="C83" s="205"/>
      <c r="D83" s="205"/>
      <c r="E83" s="205"/>
      <c r="F83" s="205"/>
      <c r="G83" s="205"/>
      <c r="H83" s="205"/>
      <c r="I83" s="205"/>
      <c r="J83" s="205"/>
      <c r="K83" s="205"/>
      <c r="L83" s="205"/>
      <c r="M83" s="205"/>
      <c r="N83" s="205"/>
      <c r="O83" s="205"/>
      <c r="P83" s="205"/>
      <c r="Q83" s="205"/>
      <c r="R83" s="206"/>
    </row>
    <row r="84" spans="1:18" s="95" customFormat="1" ht="50.1" customHeight="1">
      <c r="A84" s="226" t="s">
        <v>132</v>
      </c>
      <c r="B84" s="227"/>
      <c r="C84" s="227"/>
      <c r="D84" s="227"/>
      <c r="E84" s="227"/>
      <c r="F84" s="227"/>
      <c r="G84" s="227"/>
      <c r="H84" s="227"/>
      <c r="I84" s="227"/>
      <c r="J84" s="227"/>
      <c r="K84" s="227"/>
      <c r="L84" s="227"/>
      <c r="M84" s="227"/>
      <c r="N84" s="227"/>
      <c r="O84" s="227"/>
      <c r="P84" s="227"/>
      <c r="Q84" s="227"/>
      <c r="R84" s="228"/>
    </row>
    <row r="85" spans="1:18" s="95" customFormat="1" ht="65.099999999999994" customHeight="1">
      <c r="A85" s="204" t="s">
        <v>395</v>
      </c>
      <c r="B85" s="205"/>
      <c r="C85" s="205"/>
      <c r="D85" s="205"/>
      <c r="E85" s="205"/>
      <c r="F85" s="205"/>
      <c r="G85" s="205"/>
      <c r="H85" s="205"/>
      <c r="I85" s="205"/>
      <c r="J85" s="205"/>
      <c r="K85" s="205"/>
      <c r="L85" s="205"/>
      <c r="M85" s="205"/>
      <c r="N85" s="205"/>
      <c r="O85" s="205"/>
      <c r="P85" s="205"/>
      <c r="Q85" s="205"/>
      <c r="R85" s="206"/>
    </row>
    <row r="86" spans="1:18" s="95" customFormat="1" ht="65.099999999999994" customHeight="1">
      <c r="A86" s="204" t="s">
        <v>130</v>
      </c>
      <c r="B86" s="205"/>
      <c r="C86" s="205"/>
      <c r="D86" s="205"/>
      <c r="E86" s="205"/>
      <c r="F86" s="205"/>
      <c r="G86" s="205"/>
      <c r="H86" s="205"/>
      <c r="I86" s="205"/>
      <c r="J86" s="205"/>
      <c r="K86" s="205"/>
      <c r="L86" s="205"/>
      <c r="M86" s="205"/>
      <c r="N86" s="205"/>
      <c r="O86" s="205"/>
      <c r="P86" s="205"/>
      <c r="Q86" s="205"/>
      <c r="R86" s="206"/>
    </row>
    <row r="87" spans="1:18" s="95" customFormat="1" ht="65.099999999999994" customHeight="1">
      <c r="A87" s="204" t="s">
        <v>399</v>
      </c>
      <c r="B87" s="205"/>
      <c r="C87" s="205"/>
      <c r="D87" s="205"/>
      <c r="E87" s="205"/>
      <c r="F87" s="205"/>
      <c r="G87" s="205"/>
      <c r="H87" s="205"/>
      <c r="I87" s="205"/>
      <c r="J87" s="205"/>
      <c r="K87" s="205"/>
      <c r="L87" s="205"/>
      <c r="M87" s="205"/>
      <c r="N87" s="205"/>
      <c r="O87" s="205"/>
      <c r="P87" s="205"/>
      <c r="Q87" s="205"/>
      <c r="R87" s="206"/>
    </row>
    <row r="88" spans="1:18" s="95" customFormat="1" ht="65.099999999999994" customHeight="1">
      <c r="A88" s="204" t="s">
        <v>397</v>
      </c>
      <c r="B88" s="205"/>
      <c r="C88" s="205"/>
      <c r="D88" s="205"/>
      <c r="E88" s="205"/>
      <c r="F88" s="205"/>
      <c r="G88" s="205"/>
      <c r="H88" s="205"/>
      <c r="I88" s="205"/>
      <c r="J88" s="205"/>
      <c r="K88" s="205"/>
      <c r="L88" s="205"/>
      <c r="M88" s="205"/>
      <c r="N88" s="205"/>
      <c r="O88" s="205"/>
      <c r="P88" s="205"/>
      <c r="Q88" s="205"/>
      <c r="R88" s="206"/>
    </row>
    <row r="89" spans="1:18" s="95" customFormat="1" ht="65.099999999999994" customHeight="1">
      <c r="A89" s="204" t="s">
        <v>405</v>
      </c>
      <c r="B89" s="205"/>
      <c r="C89" s="205"/>
      <c r="D89" s="205"/>
      <c r="E89" s="205"/>
      <c r="F89" s="205"/>
      <c r="G89" s="205"/>
      <c r="H89" s="205"/>
      <c r="I89" s="205"/>
      <c r="J89" s="205"/>
      <c r="K89" s="205"/>
      <c r="L89" s="205"/>
      <c r="M89" s="205"/>
      <c r="N89" s="205"/>
      <c r="O89" s="205"/>
      <c r="P89" s="205"/>
      <c r="Q89" s="205"/>
      <c r="R89" s="206"/>
    </row>
    <row r="90" spans="1:18" s="95" customFormat="1" ht="65.099999999999994" customHeight="1">
      <c r="A90" s="204"/>
      <c r="B90" s="205"/>
      <c r="C90" s="205"/>
      <c r="D90" s="205"/>
      <c r="E90" s="205"/>
      <c r="F90" s="205"/>
      <c r="G90" s="205"/>
      <c r="H90" s="205"/>
      <c r="I90" s="205"/>
      <c r="J90" s="205"/>
      <c r="K90" s="205"/>
      <c r="L90" s="205"/>
      <c r="M90" s="205"/>
      <c r="N90" s="205"/>
      <c r="O90" s="205"/>
      <c r="P90" s="205"/>
      <c r="Q90" s="205"/>
      <c r="R90" s="206"/>
    </row>
    <row r="91" spans="1:18" s="95" customFormat="1" ht="65.099999999999994" customHeight="1">
      <c r="A91" s="204"/>
      <c r="B91" s="205"/>
      <c r="C91" s="205"/>
      <c r="D91" s="205"/>
      <c r="E91" s="205"/>
      <c r="F91" s="205"/>
      <c r="G91" s="205"/>
      <c r="H91" s="205"/>
      <c r="I91" s="205"/>
      <c r="J91" s="205"/>
      <c r="K91" s="205"/>
      <c r="L91" s="205"/>
      <c r="M91" s="205"/>
      <c r="N91" s="205"/>
      <c r="O91" s="205"/>
      <c r="P91" s="205"/>
      <c r="Q91" s="205"/>
      <c r="R91" s="206"/>
    </row>
    <row r="92" spans="1:18" s="96" customFormat="1" ht="24.95" customHeight="1">
      <c r="A92" s="170" t="str">
        <f>M65</f>
        <v>토(5/24)</v>
      </c>
      <c r="B92" s="170"/>
      <c r="C92" s="170"/>
      <c r="D92" s="170"/>
      <c r="E92" s="170"/>
      <c r="F92" s="170"/>
      <c r="G92" s="170"/>
      <c r="H92" s="170"/>
      <c r="I92" s="170"/>
      <c r="J92" s="170"/>
      <c r="K92" s="170"/>
      <c r="L92" s="170"/>
      <c r="M92" s="170" t="s">
        <v>234</v>
      </c>
      <c r="N92" s="170"/>
      <c r="O92" s="170"/>
      <c r="P92" s="170"/>
      <c r="Q92" s="170"/>
      <c r="R92" s="170"/>
    </row>
    <row r="93" spans="1:18" s="96" customFormat="1" ht="24.95" customHeight="1">
      <c r="A93" s="170"/>
      <c r="B93" s="170"/>
      <c r="C93" s="170"/>
      <c r="D93" s="170"/>
      <c r="E93" s="170"/>
      <c r="F93" s="170"/>
      <c r="G93" s="170"/>
      <c r="H93" s="170"/>
      <c r="I93" s="170"/>
      <c r="J93" s="170"/>
      <c r="K93" s="170"/>
      <c r="L93" s="170"/>
      <c r="M93" s="170"/>
      <c r="N93" s="170"/>
      <c r="O93" s="170"/>
      <c r="P93" s="170"/>
      <c r="Q93" s="170"/>
      <c r="R93" s="170"/>
    </row>
    <row r="94" spans="1:18" s="94" customFormat="1" ht="45" customHeight="1">
      <c r="A94" s="171" t="s">
        <v>182</v>
      </c>
      <c r="B94" s="171"/>
      <c r="C94" s="171"/>
      <c r="D94" s="171"/>
      <c r="E94" s="171"/>
      <c r="F94" s="171"/>
      <c r="G94" s="171" t="s">
        <v>223</v>
      </c>
      <c r="H94" s="171"/>
      <c r="I94" s="171"/>
      <c r="J94" s="171"/>
      <c r="K94" s="171"/>
      <c r="L94" s="171"/>
      <c r="M94" s="171" t="s">
        <v>207</v>
      </c>
      <c r="N94" s="171"/>
      <c r="O94" s="171"/>
      <c r="P94" s="171"/>
      <c r="Q94" s="171"/>
      <c r="R94" s="171"/>
    </row>
    <row r="95" spans="1:18" s="95" customFormat="1" ht="65.099999999999994" customHeight="1">
      <c r="A95" s="172" t="str">
        <f>'1-5'!G16</f>
        <v>콩나물국</v>
      </c>
      <c r="B95" s="172"/>
      <c r="C95" s="172"/>
      <c r="D95" s="172"/>
      <c r="E95" s="172"/>
      <c r="F95" s="172"/>
      <c r="G95" s="172" t="str">
        <f>'1-5'!G27</f>
        <v>샤브샤브국</v>
      </c>
      <c r="H95" s="172"/>
      <c r="I95" s="172"/>
      <c r="J95" s="172"/>
      <c r="K95" s="172"/>
      <c r="L95" s="172"/>
      <c r="M95" s="172" t="str">
        <f>'1-5'!H5</f>
        <v>아욱된장국</v>
      </c>
      <c r="N95" s="172"/>
      <c r="O95" s="172"/>
      <c r="P95" s="172"/>
      <c r="Q95" s="172"/>
      <c r="R95" s="172"/>
    </row>
    <row r="96" spans="1:18" s="95" customFormat="1" ht="35.1" customHeight="1">
      <c r="A96" s="166" t="s">
        <v>173</v>
      </c>
      <c r="B96" s="167"/>
      <c r="C96" s="167"/>
      <c r="D96" s="167"/>
      <c r="E96" s="167"/>
      <c r="F96" s="168"/>
      <c r="G96" s="166" t="s">
        <v>151</v>
      </c>
      <c r="H96" s="167"/>
      <c r="I96" s="167"/>
      <c r="J96" s="167"/>
      <c r="K96" s="167"/>
      <c r="L96" s="168"/>
      <c r="M96" s="166"/>
      <c r="N96" s="167"/>
      <c r="O96" s="167"/>
      <c r="P96" s="167"/>
      <c r="Q96" s="167"/>
      <c r="R96" s="168"/>
    </row>
    <row r="97" spans="1:23" s="95" customFormat="1" ht="35.1" customHeight="1">
      <c r="A97" s="163"/>
      <c r="B97" s="164"/>
      <c r="C97" s="164"/>
      <c r="D97" s="164"/>
      <c r="E97" s="164"/>
      <c r="F97" s="165"/>
      <c r="G97" s="163"/>
      <c r="H97" s="164"/>
      <c r="I97" s="164"/>
      <c r="J97" s="164"/>
      <c r="K97" s="164"/>
      <c r="L97" s="165"/>
      <c r="M97" s="163"/>
      <c r="N97" s="164"/>
      <c r="O97" s="164"/>
      <c r="P97" s="164"/>
      <c r="Q97" s="164"/>
      <c r="R97" s="165"/>
    </row>
    <row r="98" spans="1:23" s="95" customFormat="1" ht="65.099999999999994" customHeight="1">
      <c r="A98" s="179" t="str">
        <f>'1-5'!G17</f>
        <v>순살닭볶음탕</v>
      </c>
      <c r="B98" s="179"/>
      <c r="C98" s="179"/>
      <c r="D98" s="179"/>
      <c r="E98" s="179"/>
      <c r="F98" s="179"/>
      <c r="G98" s="172" t="str">
        <f>'1-5'!G28</f>
        <v>해산물유산슬</v>
      </c>
      <c r="H98" s="172"/>
      <c r="I98" s="172"/>
      <c r="J98" s="172"/>
      <c r="K98" s="172"/>
      <c r="L98" s="172"/>
      <c r="M98" s="172" t="str">
        <f>'1-5'!H6</f>
        <v>대패목살볶음</v>
      </c>
      <c r="N98" s="172"/>
      <c r="O98" s="172"/>
      <c r="P98" s="172"/>
      <c r="Q98" s="172"/>
      <c r="R98" s="172"/>
    </row>
    <row r="99" spans="1:23" s="95" customFormat="1" ht="35.1" customHeight="1">
      <c r="A99" s="166" t="s">
        <v>160</v>
      </c>
      <c r="B99" s="167"/>
      <c r="C99" s="167"/>
      <c r="D99" s="167"/>
      <c r="E99" s="167"/>
      <c r="F99" s="168"/>
      <c r="G99" s="166"/>
      <c r="H99" s="167"/>
      <c r="I99" s="167"/>
      <c r="J99" s="167"/>
      <c r="K99" s="167"/>
      <c r="L99" s="168"/>
      <c r="M99" s="166"/>
      <c r="N99" s="167"/>
      <c r="O99" s="167"/>
      <c r="P99" s="167"/>
      <c r="Q99" s="167"/>
      <c r="R99" s="168"/>
    </row>
    <row r="100" spans="1:23" s="95" customFormat="1" ht="35.1" customHeight="1">
      <c r="A100" s="163"/>
      <c r="B100" s="164"/>
      <c r="C100" s="164"/>
      <c r="D100" s="164"/>
      <c r="E100" s="164"/>
      <c r="F100" s="165"/>
      <c r="G100" s="163"/>
      <c r="H100" s="164"/>
      <c r="I100" s="164"/>
      <c r="J100" s="164"/>
      <c r="K100" s="164"/>
      <c r="L100" s="165"/>
      <c r="M100" s="163"/>
      <c r="N100" s="164"/>
      <c r="O100" s="164"/>
      <c r="P100" s="164"/>
      <c r="Q100" s="164"/>
      <c r="R100" s="165"/>
      <c r="W100" s="65"/>
    </row>
    <row r="101" spans="1:23" s="95" customFormat="1" ht="65.099999999999994" customHeight="1">
      <c r="A101" s="179" t="str">
        <f>'1-5'!G18</f>
        <v>맛살콘샐러드</v>
      </c>
      <c r="B101" s="179"/>
      <c r="C101" s="179"/>
      <c r="D101" s="179"/>
      <c r="E101" s="179"/>
      <c r="F101" s="179"/>
      <c r="G101" s="172" t="str">
        <f>'1-5'!G29</f>
        <v>두부피자</v>
      </c>
      <c r="H101" s="172"/>
      <c r="I101" s="172"/>
      <c r="J101" s="172"/>
      <c r="K101" s="172"/>
      <c r="L101" s="172"/>
      <c r="M101" s="246" t="str">
        <f>'1-5'!H7</f>
        <v>양념꼬막장</v>
      </c>
      <c r="N101" s="247"/>
      <c r="O101" s="247"/>
      <c r="P101" s="247"/>
      <c r="Q101" s="247"/>
      <c r="R101" s="248"/>
    </row>
    <row r="102" spans="1:23" s="95" customFormat="1" ht="35.1" customHeight="1">
      <c r="A102" s="166"/>
      <c r="B102" s="167"/>
      <c r="C102" s="167"/>
      <c r="D102" s="167"/>
      <c r="E102" s="167"/>
      <c r="F102" s="168"/>
      <c r="G102" s="166"/>
      <c r="H102" s="167"/>
      <c r="I102" s="167"/>
      <c r="J102" s="167"/>
      <c r="K102" s="167"/>
      <c r="L102" s="168"/>
      <c r="M102" s="166"/>
      <c r="N102" s="167"/>
      <c r="O102" s="167"/>
      <c r="P102" s="167"/>
      <c r="Q102" s="167"/>
      <c r="R102" s="168"/>
    </row>
    <row r="103" spans="1:23" s="95" customFormat="1" ht="35.1" customHeight="1">
      <c r="A103" s="163"/>
      <c r="B103" s="164"/>
      <c r="C103" s="164"/>
      <c r="D103" s="164"/>
      <c r="E103" s="164"/>
      <c r="F103" s="165"/>
      <c r="G103" s="163"/>
      <c r="H103" s="164"/>
      <c r="I103" s="164"/>
      <c r="J103" s="164"/>
      <c r="K103" s="164"/>
      <c r="L103" s="165"/>
      <c r="M103" s="163"/>
      <c r="N103" s="164"/>
      <c r="O103" s="164"/>
      <c r="P103" s="164"/>
      <c r="Q103" s="164"/>
      <c r="R103" s="165"/>
    </row>
    <row r="104" spans="1:23" s="95" customFormat="1" ht="65.099999999999994" customHeight="1">
      <c r="A104" s="179" t="str">
        <f>'1-5'!G19</f>
        <v>간장깻잎지</v>
      </c>
      <c r="B104" s="179"/>
      <c r="C104" s="179"/>
      <c r="D104" s="179"/>
      <c r="E104" s="179"/>
      <c r="F104" s="179"/>
      <c r="G104" s="172" t="str">
        <f>'1-5'!G30</f>
        <v>고추양파무침</v>
      </c>
      <c r="H104" s="172"/>
      <c r="I104" s="172"/>
      <c r="J104" s="172"/>
      <c r="K104" s="172"/>
      <c r="L104" s="172"/>
      <c r="M104" s="172" t="str">
        <f>'1-5'!H8</f>
        <v>취나물무침</v>
      </c>
      <c r="N104" s="172"/>
      <c r="O104" s="172"/>
      <c r="P104" s="172"/>
      <c r="Q104" s="172"/>
      <c r="R104" s="172"/>
    </row>
    <row r="105" spans="1:23" s="95" customFormat="1" ht="35.1" customHeight="1">
      <c r="A105" s="166" t="s">
        <v>403</v>
      </c>
      <c r="B105" s="167"/>
      <c r="C105" s="167"/>
      <c r="D105" s="167"/>
      <c r="E105" s="167"/>
      <c r="F105" s="168"/>
      <c r="G105" s="166"/>
      <c r="H105" s="167"/>
      <c r="I105" s="167"/>
      <c r="J105" s="167"/>
      <c r="K105" s="167"/>
      <c r="L105" s="168"/>
      <c r="M105" s="166"/>
      <c r="N105" s="167"/>
      <c r="O105" s="167"/>
      <c r="P105" s="167"/>
      <c r="Q105" s="167"/>
      <c r="R105" s="168"/>
    </row>
    <row r="106" spans="1:23" s="95" customFormat="1" ht="35.1" customHeight="1">
      <c r="A106" s="163"/>
      <c r="B106" s="164"/>
      <c r="C106" s="164"/>
      <c r="D106" s="164"/>
      <c r="E106" s="164"/>
      <c r="F106" s="165"/>
      <c r="G106" s="163"/>
      <c r="H106" s="164"/>
      <c r="I106" s="164"/>
      <c r="J106" s="164"/>
      <c r="K106" s="164"/>
      <c r="L106" s="165"/>
      <c r="M106" s="163"/>
      <c r="N106" s="164"/>
      <c r="O106" s="164"/>
      <c r="P106" s="164"/>
      <c r="Q106" s="164"/>
      <c r="R106" s="165"/>
    </row>
    <row r="107" spans="1:23" s="95" customFormat="1" ht="65.099999999999994" customHeight="1">
      <c r="A107" s="179" t="str">
        <f>'1-5'!G24</f>
        <v>게살버섯죽</v>
      </c>
      <c r="B107" s="179"/>
      <c r="C107" s="179"/>
      <c r="D107" s="179"/>
      <c r="E107" s="179"/>
      <c r="F107" s="179"/>
      <c r="G107" s="172" t="str">
        <f>'1-5'!G35</f>
        <v>녹두죽</v>
      </c>
      <c r="H107" s="172"/>
      <c r="I107" s="172"/>
      <c r="J107" s="172"/>
      <c r="K107" s="172"/>
      <c r="L107" s="172"/>
      <c r="M107" s="172" t="s">
        <v>357</v>
      </c>
      <c r="N107" s="172"/>
      <c r="O107" s="172"/>
      <c r="P107" s="172"/>
      <c r="Q107" s="172"/>
      <c r="R107" s="172"/>
    </row>
    <row r="108" spans="1:23" s="96" customFormat="1" ht="24.95" customHeight="1">
      <c r="A108" s="170" t="str">
        <f>M92</f>
        <v>일(6/1)</v>
      </c>
      <c r="B108" s="170"/>
      <c r="C108" s="170"/>
      <c r="D108" s="170"/>
      <c r="E108" s="170"/>
      <c r="F108" s="170"/>
      <c r="G108" s="170"/>
      <c r="H108" s="170"/>
      <c r="I108" s="170"/>
      <c r="J108" s="170"/>
      <c r="K108" s="170"/>
      <c r="L108" s="170"/>
      <c r="M108" s="170" t="s">
        <v>247</v>
      </c>
      <c r="N108" s="170"/>
      <c r="O108" s="170"/>
      <c r="P108" s="170"/>
      <c r="Q108" s="170"/>
      <c r="R108" s="170"/>
    </row>
    <row r="109" spans="1:23" s="96" customFormat="1" ht="24.95" customHeight="1">
      <c r="A109" s="170"/>
      <c r="B109" s="170"/>
      <c r="C109" s="170"/>
      <c r="D109" s="170"/>
      <c r="E109" s="170"/>
      <c r="F109" s="170"/>
      <c r="G109" s="170"/>
      <c r="H109" s="170"/>
      <c r="I109" s="170"/>
      <c r="J109" s="170"/>
      <c r="K109" s="170"/>
      <c r="L109" s="170"/>
      <c r="M109" s="170"/>
      <c r="N109" s="170"/>
      <c r="O109" s="170"/>
      <c r="P109" s="170"/>
      <c r="Q109" s="170"/>
      <c r="R109" s="170"/>
    </row>
    <row r="110" spans="1:23" s="94" customFormat="1" ht="45" customHeight="1">
      <c r="A110" s="171" t="s">
        <v>182</v>
      </c>
      <c r="B110" s="171"/>
      <c r="C110" s="171"/>
      <c r="D110" s="171"/>
      <c r="E110" s="171"/>
      <c r="F110" s="171"/>
      <c r="G110" s="171" t="s">
        <v>223</v>
      </c>
      <c r="H110" s="171"/>
      <c r="I110" s="171"/>
      <c r="J110" s="171"/>
      <c r="K110" s="171"/>
      <c r="L110" s="171"/>
      <c r="M110" s="171" t="s">
        <v>207</v>
      </c>
      <c r="N110" s="171"/>
      <c r="O110" s="171"/>
      <c r="P110" s="171"/>
      <c r="Q110" s="171"/>
      <c r="R110" s="171"/>
    </row>
    <row r="111" spans="1:23" s="95" customFormat="1" ht="65.099999999999994" customHeight="1">
      <c r="A111" s="210" t="str">
        <f>'1-1'!H16</f>
        <v>소고기미역국</v>
      </c>
      <c r="B111" s="211"/>
      <c r="C111" s="211"/>
      <c r="D111" s="211"/>
      <c r="E111" s="211"/>
      <c r="F111" s="180"/>
      <c r="G111" s="210" t="str">
        <f>'1-1'!H27</f>
        <v>순두부백탕</v>
      </c>
      <c r="H111" s="211"/>
      <c r="I111" s="211"/>
      <c r="J111" s="211"/>
      <c r="K111" s="211"/>
      <c r="L111" s="180"/>
      <c r="M111" s="181" t="str">
        <f>'1-2'!B5</f>
        <v>북어콩나물국</v>
      </c>
      <c r="N111" s="181"/>
      <c r="O111" s="181"/>
      <c r="P111" s="181"/>
      <c r="Q111" s="181"/>
      <c r="R111" s="181"/>
    </row>
    <row r="112" spans="1:23" s="95" customFormat="1" ht="35.1" customHeight="1">
      <c r="A112" s="166" t="s">
        <v>347</v>
      </c>
      <c r="B112" s="167"/>
      <c r="C112" s="167"/>
      <c r="D112" s="167"/>
      <c r="E112" s="167"/>
      <c r="F112" s="168"/>
      <c r="G112" s="166"/>
      <c r="H112" s="167"/>
      <c r="I112" s="167"/>
      <c r="J112" s="167"/>
      <c r="K112" s="167"/>
      <c r="L112" s="168"/>
      <c r="M112" s="166"/>
      <c r="N112" s="167"/>
      <c r="O112" s="167"/>
      <c r="P112" s="167"/>
      <c r="Q112" s="167"/>
      <c r="R112" s="168"/>
    </row>
    <row r="113" spans="1:23" s="95" customFormat="1" ht="35.1" customHeight="1">
      <c r="A113" s="163"/>
      <c r="B113" s="164"/>
      <c r="C113" s="164"/>
      <c r="D113" s="164"/>
      <c r="E113" s="164"/>
      <c r="F113" s="165"/>
      <c r="G113" s="163"/>
      <c r="H113" s="164"/>
      <c r="I113" s="164"/>
      <c r="J113" s="164"/>
      <c r="K113" s="164"/>
      <c r="L113" s="165"/>
      <c r="M113" s="176"/>
      <c r="N113" s="177"/>
      <c r="O113" s="177"/>
      <c r="P113" s="177"/>
      <c r="Q113" s="177"/>
      <c r="R113" s="178"/>
    </row>
    <row r="114" spans="1:23" s="95" customFormat="1" ht="65.099999999999994" customHeight="1">
      <c r="A114" s="216" t="str">
        <f>'1-1'!H17</f>
        <v>고구마닭갈비</v>
      </c>
      <c r="B114" s="202"/>
      <c r="C114" s="202"/>
      <c r="D114" s="202"/>
      <c r="E114" s="202"/>
      <c r="F114" s="203"/>
      <c r="G114" s="210" t="str">
        <f>'1-1'!H28</f>
        <v>임연수조림</v>
      </c>
      <c r="H114" s="211"/>
      <c r="I114" s="211"/>
      <c r="J114" s="211"/>
      <c r="K114" s="211"/>
      <c r="L114" s="180"/>
      <c r="M114" s="172" t="str">
        <f>'1-2'!B6</f>
        <v>두부두루치기</v>
      </c>
      <c r="N114" s="172"/>
      <c r="O114" s="172"/>
      <c r="P114" s="172"/>
      <c r="Q114" s="172"/>
      <c r="R114" s="172"/>
    </row>
    <row r="115" spans="1:23" s="95" customFormat="1" ht="35.1" customHeight="1">
      <c r="A115" s="166" t="s">
        <v>244</v>
      </c>
      <c r="B115" s="167"/>
      <c r="C115" s="167"/>
      <c r="D115" s="167"/>
      <c r="E115" s="167"/>
      <c r="F115" s="168"/>
      <c r="G115" s="166"/>
      <c r="H115" s="167"/>
      <c r="I115" s="167"/>
      <c r="J115" s="167"/>
      <c r="K115" s="167"/>
      <c r="L115" s="168"/>
      <c r="M115" s="166"/>
      <c r="N115" s="167"/>
      <c r="O115" s="167"/>
      <c r="P115" s="167"/>
      <c r="Q115" s="167"/>
      <c r="R115" s="168"/>
    </row>
    <row r="116" spans="1:23" s="95" customFormat="1" ht="35.1" customHeight="1">
      <c r="A116" s="163"/>
      <c r="B116" s="164"/>
      <c r="C116" s="164"/>
      <c r="D116" s="164"/>
      <c r="E116" s="164"/>
      <c r="F116" s="165"/>
      <c r="G116" s="163"/>
      <c r="H116" s="164"/>
      <c r="I116" s="164"/>
      <c r="J116" s="164"/>
      <c r="K116" s="164"/>
      <c r="L116" s="165"/>
      <c r="M116" s="163"/>
      <c r="N116" s="164"/>
      <c r="O116" s="164"/>
      <c r="P116" s="164"/>
      <c r="Q116" s="164"/>
      <c r="R116" s="165"/>
      <c r="W116" s="65"/>
    </row>
    <row r="117" spans="1:23" s="95" customFormat="1" ht="65.099999999999994" customHeight="1">
      <c r="A117" s="213" t="str">
        <f>'1-1'!H18</f>
        <v>참치타르콘샐러드</v>
      </c>
      <c r="B117" s="214"/>
      <c r="C117" s="214"/>
      <c r="D117" s="214"/>
      <c r="E117" s="214"/>
      <c r="F117" s="215"/>
      <c r="G117" s="223" t="str">
        <f>'1-1'!H29</f>
        <v>순대찜/들깨초장</v>
      </c>
      <c r="H117" s="224"/>
      <c r="I117" s="224"/>
      <c r="J117" s="224"/>
      <c r="K117" s="224"/>
      <c r="L117" s="225"/>
      <c r="M117" s="181" t="str">
        <f>'1-2'!B7</f>
        <v>낙지젓무무침</v>
      </c>
      <c r="N117" s="181"/>
      <c r="O117" s="181"/>
      <c r="P117" s="181"/>
      <c r="Q117" s="181"/>
      <c r="R117" s="181"/>
    </row>
    <row r="118" spans="1:23" s="95" customFormat="1" ht="35.1" customHeight="1">
      <c r="A118" s="217" t="s">
        <v>410</v>
      </c>
      <c r="B118" s="218"/>
      <c r="C118" s="218"/>
      <c r="D118" s="218"/>
      <c r="E118" s="218"/>
      <c r="F118" s="219"/>
      <c r="G118" s="220" t="s">
        <v>413</v>
      </c>
      <c r="H118" s="221"/>
      <c r="I118" s="221"/>
      <c r="J118" s="221"/>
      <c r="K118" s="221"/>
      <c r="L118" s="222"/>
      <c r="M118" s="240" t="s">
        <v>367</v>
      </c>
      <c r="N118" s="241"/>
      <c r="O118" s="241"/>
      <c r="P118" s="241"/>
      <c r="Q118" s="241"/>
      <c r="R118" s="242"/>
    </row>
    <row r="119" spans="1:23" s="95" customFormat="1" ht="35.1" customHeight="1">
      <c r="A119" s="217" t="s">
        <v>364</v>
      </c>
      <c r="B119" s="218"/>
      <c r="C119" s="218"/>
      <c r="D119" s="218"/>
      <c r="E119" s="218"/>
      <c r="F119" s="219"/>
      <c r="G119" s="163"/>
      <c r="H119" s="164"/>
      <c r="I119" s="164"/>
      <c r="J119" s="164"/>
      <c r="K119" s="164"/>
      <c r="L119" s="165"/>
      <c r="M119" s="243" t="s">
        <v>408</v>
      </c>
      <c r="N119" s="244"/>
      <c r="O119" s="244"/>
      <c r="P119" s="244"/>
      <c r="Q119" s="244"/>
      <c r="R119" s="245"/>
    </row>
    <row r="120" spans="1:23" s="95" customFormat="1" ht="65.099999999999994" customHeight="1">
      <c r="A120" s="216" t="str">
        <f>'1-1'!H19</f>
        <v>취나물절임</v>
      </c>
      <c r="B120" s="202"/>
      <c r="C120" s="202"/>
      <c r="D120" s="202"/>
      <c r="E120" s="202"/>
      <c r="F120" s="203"/>
      <c r="G120" s="210" t="str">
        <f>'1-1'!H30</f>
        <v>비름나물</v>
      </c>
      <c r="H120" s="211"/>
      <c r="I120" s="211"/>
      <c r="J120" s="211"/>
      <c r="K120" s="211"/>
      <c r="L120" s="180"/>
      <c r="M120" s="172" t="str">
        <f>'1-2'!B8</f>
        <v>양상추겉절이</v>
      </c>
      <c r="N120" s="172"/>
      <c r="O120" s="172"/>
      <c r="P120" s="172"/>
      <c r="Q120" s="172"/>
      <c r="R120" s="172"/>
    </row>
    <row r="121" spans="1:23" s="95" customFormat="1" ht="35.1" customHeight="1">
      <c r="A121" s="217"/>
      <c r="B121" s="218"/>
      <c r="C121" s="218"/>
      <c r="D121" s="218"/>
      <c r="E121" s="218"/>
      <c r="F121" s="219"/>
      <c r="G121" s="166"/>
      <c r="H121" s="167"/>
      <c r="I121" s="167"/>
      <c r="J121" s="167"/>
      <c r="K121" s="167"/>
      <c r="L121" s="168"/>
      <c r="M121" s="220" t="s">
        <v>412</v>
      </c>
      <c r="N121" s="221"/>
      <c r="O121" s="221"/>
      <c r="P121" s="221"/>
      <c r="Q121" s="221"/>
      <c r="R121" s="222"/>
    </row>
    <row r="122" spans="1:23" s="95" customFormat="1" ht="35.1" customHeight="1">
      <c r="A122" s="163"/>
      <c r="B122" s="164"/>
      <c r="C122" s="164"/>
      <c r="D122" s="164"/>
      <c r="E122" s="164"/>
      <c r="F122" s="165"/>
      <c r="G122" s="163"/>
      <c r="H122" s="164"/>
      <c r="I122" s="164"/>
      <c r="J122" s="164"/>
      <c r="K122" s="164"/>
      <c r="L122" s="165"/>
      <c r="M122" s="173" t="s">
        <v>411</v>
      </c>
      <c r="N122" s="174"/>
      <c r="O122" s="174"/>
      <c r="P122" s="174"/>
      <c r="Q122" s="174"/>
      <c r="R122" s="175"/>
    </row>
    <row r="123" spans="1:23" s="95" customFormat="1" ht="65.099999999999994" customHeight="1">
      <c r="A123" s="216" t="str">
        <f>'1-1'!H24</f>
        <v>소고기버섯죽</v>
      </c>
      <c r="B123" s="202"/>
      <c r="C123" s="202"/>
      <c r="D123" s="202"/>
      <c r="E123" s="202"/>
      <c r="F123" s="203"/>
      <c r="G123" s="210" t="str">
        <f>'1-1'!H35</f>
        <v>순두부치즈죽</v>
      </c>
      <c r="H123" s="211"/>
      <c r="I123" s="211"/>
      <c r="J123" s="211"/>
      <c r="K123" s="211"/>
      <c r="L123" s="180"/>
      <c r="M123" s="172" t="s">
        <v>357</v>
      </c>
      <c r="N123" s="172"/>
      <c r="O123" s="172"/>
      <c r="P123" s="172"/>
      <c r="Q123" s="172"/>
      <c r="R123" s="172"/>
    </row>
  </sheetData>
  <mergeCells count="282">
    <mergeCell ref="M100:R100"/>
    <mergeCell ref="M95:R95"/>
    <mergeCell ref="A99:F99"/>
    <mergeCell ref="M99:R99"/>
    <mergeCell ref="G99:L99"/>
    <mergeCell ref="M94:R94"/>
    <mergeCell ref="A102:F102"/>
    <mergeCell ref="M102:R102"/>
    <mergeCell ref="A100:F100"/>
    <mergeCell ref="G100:L100"/>
    <mergeCell ref="M101:R101"/>
    <mergeCell ref="G98:L98"/>
    <mergeCell ref="A24:F24"/>
    <mergeCell ref="G29:L29"/>
    <mergeCell ref="M29:R29"/>
    <mergeCell ref="G30:L31"/>
    <mergeCell ref="G27:L27"/>
    <mergeCell ref="G28:L28"/>
    <mergeCell ref="G24:L25"/>
    <mergeCell ref="A33:L34"/>
    <mergeCell ref="A37:F37"/>
    <mergeCell ref="M36:R36"/>
    <mergeCell ref="M35:R35"/>
    <mergeCell ref="M33:R34"/>
    <mergeCell ref="A36:F36"/>
    <mergeCell ref="A27:F28"/>
    <mergeCell ref="A35:F35"/>
    <mergeCell ref="G57:L57"/>
    <mergeCell ref="A45:F45"/>
    <mergeCell ref="A48:F48"/>
    <mergeCell ref="A30:F31"/>
    <mergeCell ref="A56:F56"/>
    <mergeCell ref="A57:F57"/>
    <mergeCell ref="A75:F75"/>
    <mergeCell ref="G69:L70"/>
    <mergeCell ref="A58:F58"/>
    <mergeCell ref="G58:L58"/>
    <mergeCell ref="A32:F32"/>
    <mergeCell ref="G32:L32"/>
    <mergeCell ref="A69:F70"/>
    <mergeCell ref="A71:F71"/>
    <mergeCell ref="A73:F73"/>
    <mergeCell ref="G68:L68"/>
    <mergeCell ref="A74:F74"/>
    <mergeCell ref="G74:L74"/>
    <mergeCell ref="G55:L55"/>
    <mergeCell ref="A55:F55"/>
    <mergeCell ref="A53:F54"/>
    <mergeCell ref="A72:F72"/>
    <mergeCell ref="G12:L12"/>
    <mergeCell ref="G95:L95"/>
    <mergeCell ref="M98:R98"/>
    <mergeCell ref="G96:L97"/>
    <mergeCell ref="M96:R97"/>
    <mergeCell ref="A95:F95"/>
    <mergeCell ref="A96:F97"/>
    <mergeCell ref="A94:F94"/>
    <mergeCell ref="G94:L94"/>
    <mergeCell ref="M32:R32"/>
    <mergeCell ref="A59:F60"/>
    <mergeCell ref="A43:F43"/>
    <mergeCell ref="A44:F44"/>
    <mergeCell ref="A68:F68"/>
    <mergeCell ref="G64:L64"/>
    <mergeCell ref="A62:F62"/>
    <mergeCell ref="A63:F63"/>
    <mergeCell ref="M59:R59"/>
    <mergeCell ref="M60:R60"/>
    <mergeCell ref="G59:L59"/>
    <mergeCell ref="G60:L60"/>
    <mergeCell ref="G61:L61"/>
    <mergeCell ref="A61:F61"/>
    <mergeCell ref="G67:L67"/>
    <mergeCell ref="A98:F98"/>
    <mergeCell ref="M76:R76"/>
    <mergeCell ref="M80:R80"/>
    <mergeCell ref="A89:R89"/>
    <mergeCell ref="A92:L93"/>
    <mergeCell ref="A83:R83"/>
    <mergeCell ref="M62:R62"/>
    <mergeCell ref="G78:L79"/>
    <mergeCell ref="G75:L75"/>
    <mergeCell ref="A81:R81"/>
    <mergeCell ref="A80:F80"/>
    <mergeCell ref="A90:R90"/>
    <mergeCell ref="G80:L80"/>
    <mergeCell ref="M65:R66"/>
    <mergeCell ref="M63:R63"/>
    <mergeCell ref="A65:L66"/>
    <mergeCell ref="A76:F76"/>
    <mergeCell ref="M75:R75"/>
    <mergeCell ref="M78:R78"/>
    <mergeCell ref="M79:R79"/>
    <mergeCell ref="M74:R74"/>
    <mergeCell ref="A91:R91"/>
    <mergeCell ref="M92:R93"/>
    <mergeCell ref="A86:R86"/>
    <mergeCell ref="A87:R87"/>
    <mergeCell ref="A84:R84"/>
    <mergeCell ref="A78:F78"/>
    <mergeCell ref="A79:F79"/>
    <mergeCell ref="M30:R30"/>
    <mergeCell ref="M45:R45"/>
    <mergeCell ref="G76:L76"/>
    <mergeCell ref="M69:R70"/>
    <mergeCell ref="A82:R82"/>
    <mergeCell ref="M72:R73"/>
    <mergeCell ref="G71:L71"/>
    <mergeCell ref="M71:R71"/>
    <mergeCell ref="G62:L63"/>
    <mergeCell ref="M68:R68"/>
    <mergeCell ref="M61:R61"/>
    <mergeCell ref="A67:F67"/>
    <mergeCell ref="M67:R67"/>
    <mergeCell ref="M64:R64"/>
    <mergeCell ref="A64:F64"/>
    <mergeCell ref="G56:L56"/>
    <mergeCell ref="G118:L118"/>
    <mergeCell ref="G121:L121"/>
    <mergeCell ref="G122:L122"/>
    <mergeCell ref="G117:L117"/>
    <mergeCell ref="M117:R117"/>
    <mergeCell ref="A114:F114"/>
    <mergeCell ref="A111:F111"/>
    <mergeCell ref="G111:L111"/>
    <mergeCell ref="G112:L113"/>
    <mergeCell ref="A115:F116"/>
    <mergeCell ref="M112:R112"/>
    <mergeCell ref="M113:R113"/>
    <mergeCell ref="A118:F118"/>
    <mergeCell ref="A119:F119"/>
    <mergeCell ref="M121:R121"/>
    <mergeCell ref="M122:R122"/>
    <mergeCell ref="M118:R118"/>
    <mergeCell ref="M119:R119"/>
    <mergeCell ref="A123:F123"/>
    <mergeCell ref="G123:L123"/>
    <mergeCell ref="M123:R123"/>
    <mergeCell ref="A120:F120"/>
    <mergeCell ref="G120:L120"/>
    <mergeCell ref="M120:R120"/>
    <mergeCell ref="A121:F121"/>
    <mergeCell ref="A122:F122"/>
    <mergeCell ref="G119:L119"/>
    <mergeCell ref="M115:R116"/>
    <mergeCell ref="M114:R114"/>
    <mergeCell ref="G115:L116"/>
    <mergeCell ref="M111:R111"/>
    <mergeCell ref="A117:F117"/>
    <mergeCell ref="A112:F113"/>
    <mergeCell ref="A103:F103"/>
    <mergeCell ref="G105:L105"/>
    <mergeCell ref="A104:F104"/>
    <mergeCell ref="M104:R104"/>
    <mergeCell ref="G110:L110"/>
    <mergeCell ref="G114:L114"/>
    <mergeCell ref="M107:R107"/>
    <mergeCell ref="M110:R110"/>
    <mergeCell ref="A108:L109"/>
    <mergeCell ref="A110:F110"/>
    <mergeCell ref="A107:F107"/>
    <mergeCell ref="G107:L107"/>
    <mergeCell ref="M108:R109"/>
    <mergeCell ref="M106:R106"/>
    <mergeCell ref="A85:R85"/>
    <mergeCell ref="G102:L102"/>
    <mergeCell ref="G77:L77"/>
    <mergeCell ref="M77:R77"/>
    <mergeCell ref="A77:F77"/>
    <mergeCell ref="A101:F101"/>
    <mergeCell ref="A88:R88"/>
    <mergeCell ref="A105:F106"/>
    <mergeCell ref="A9:F9"/>
    <mergeCell ref="M103:R103"/>
    <mergeCell ref="G104:L104"/>
    <mergeCell ref="G101:L101"/>
    <mergeCell ref="G103:L103"/>
    <mergeCell ref="G106:L106"/>
    <mergeCell ref="M105:R105"/>
    <mergeCell ref="G10:L10"/>
    <mergeCell ref="A10:F10"/>
    <mergeCell ref="M8:R9"/>
    <mergeCell ref="M55:R55"/>
    <mergeCell ref="M38:R38"/>
    <mergeCell ref="M40:R41"/>
    <mergeCell ref="G35:L35"/>
    <mergeCell ref="A23:F23"/>
    <mergeCell ref="G23:L23"/>
    <mergeCell ref="M1:R2"/>
    <mergeCell ref="M3:R3"/>
    <mergeCell ref="M4:R4"/>
    <mergeCell ref="M7:R7"/>
    <mergeCell ref="M13:R13"/>
    <mergeCell ref="G13:L13"/>
    <mergeCell ref="M31:R31"/>
    <mergeCell ref="M24:R25"/>
    <mergeCell ref="M58:R58"/>
    <mergeCell ref="M56:R57"/>
    <mergeCell ref="G39:L39"/>
    <mergeCell ref="G16:L16"/>
    <mergeCell ref="M17:R18"/>
    <mergeCell ref="M19:R19"/>
    <mergeCell ref="M21:R22"/>
    <mergeCell ref="A1:L2"/>
    <mergeCell ref="A3:F3"/>
    <mergeCell ref="G3:L3"/>
    <mergeCell ref="G4:L4"/>
    <mergeCell ref="G7:L7"/>
    <mergeCell ref="G8:L8"/>
    <mergeCell ref="M10:R10"/>
    <mergeCell ref="A4:F4"/>
    <mergeCell ref="A7:F7"/>
    <mergeCell ref="M5:R6"/>
    <mergeCell ref="G5:L6"/>
    <mergeCell ref="A5:F5"/>
    <mergeCell ref="A6:F6"/>
    <mergeCell ref="A8:F8"/>
    <mergeCell ref="A13:F13"/>
    <mergeCell ref="A14:F14"/>
    <mergeCell ref="A15:F15"/>
    <mergeCell ref="A22:F22"/>
    <mergeCell ref="G21:L22"/>
    <mergeCell ref="A21:F21"/>
    <mergeCell ref="A17:L18"/>
    <mergeCell ref="A16:F16"/>
    <mergeCell ref="G14:L14"/>
    <mergeCell ref="G15:L15"/>
    <mergeCell ref="G19:L19"/>
    <mergeCell ref="G20:L20"/>
    <mergeCell ref="A20:F20"/>
    <mergeCell ref="A19:F19"/>
    <mergeCell ref="A11:F12"/>
    <mergeCell ref="M14:R14"/>
    <mergeCell ref="G9:L9"/>
    <mergeCell ref="M11:R12"/>
    <mergeCell ref="G11:L11"/>
    <mergeCell ref="A26:F26"/>
    <mergeCell ref="G26:L26"/>
    <mergeCell ref="M16:R16"/>
    <mergeCell ref="M39:R39"/>
    <mergeCell ref="A42:F42"/>
    <mergeCell ref="M37:R37"/>
    <mergeCell ref="G45:L45"/>
    <mergeCell ref="A49:L50"/>
    <mergeCell ref="G52:L52"/>
    <mergeCell ref="A46:F47"/>
    <mergeCell ref="A52:F52"/>
    <mergeCell ref="A51:F51"/>
    <mergeCell ref="A25:F25"/>
    <mergeCell ref="M27:R27"/>
    <mergeCell ref="M28:R28"/>
    <mergeCell ref="G40:L40"/>
    <mergeCell ref="G41:L41"/>
    <mergeCell ref="G36:L36"/>
    <mergeCell ref="A39:F39"/>
    <mergeCell ref="A38:F38"/>
    <mergeCell ref="G37:L38"/>
    <mergeCell ref="A40:F40"/>
    <mergeCell ref="A41:F41"/>
    <mergeCell ref="A29:F29"/>
    <mergeCell ref="M15:R15"/>
    <mergeCell ref="AA42:AF43"/>
    <mergeCell ref="M46:R47"/>
    <mergeCell ref="M49:R50"/>
    <mergeCell ref="M53:R54"/>
    <mergeCell ref="M51:R51"/>
    <mergeCell ref="G43:L43"/>
    <mergeCell ref="M42:R42"/>
    <mergeCell ref="G46:L46"/>
    <mergeCell ref="M44:R44"/>
    <mergeCell ref="M48:R48"/>
    <mergeCell ref="M52:R52"/>
    <mergeCell ref="M43:R43"/>
    <mergeCell ref="G47:L47"/>
    <mergeCell ref="G53:L54"/>
    <mergeCell ref="G42:L42"/>
    <mergeCell ref="G48:L48"/>
    <mergeCell ref="G44:L44"/>
    <mergeCell ref="G51:L51"/>
    <mergeCell ref="M23:R23"/>
    <mergeCell ref="M20:R20"/>
    <mergeCell ref="M26:R26"/>
  </mergeCells>
  <phoneticPr fontId="44" type="noConversion"/>
  <printOptions horizontalCentered="1" verticalCentered="1"/>
  <pageMargins left="0" right="0" top="0" bottom="0" header="0" footer="0"/>
  <pageSetup paperSize="9" scale="79" orientation="landscape" r:id="rId1"/>
  <rowBreaks count="6" manualBreakCount="6">
    <brk id="16" max="1048575" man="1"/>
    <brk id="32" max="1048575" man="1"/>
    <brk id="48" max="1048575" man="1"/>
    <brk id="64" max="1048575" man="1"/>
    <brk id="91" max="1048575" man="1"/>
    <brk id="107" max="1048575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P96"/>
  <sheetViews>
    <sheetView view="pageBreakPreview" topLeftCell="A77" zoomScaleNormal="100" zoomScaleSheetLayoutView="100" workbookViewId="0">
      <selection activeCell="N72" sqref="N72:P72"/>
    </sheetView>
  </sheetViews>
  <sheetFormatPr defaultColWidth="8.625" defaultRowHeight="16.5"/>
  <cols>
    <col min="1" max="1" width="5.625" style="3" customWidth="1"/>
    <col min="2" max="5" width="14.625" style="3" customWidth="1"/>
    <col min="6" max="8" width="8.625" style="3" customWidth="1"/>
    <col min="9" max="9" width="5.625" style="7" customWidth="1"/>
    <col min="10" max="13" width="14.625" style="7" customWidth="1"/>
    <col min="14" max="16" width="8.625" style="7" customWidth="1"/>
  </cols>
  <sheetData>
    <row r="1" spans="1:16" s="7" customFormat="1" ht="35.1" customHeight="1">
      <c r="A1" s="117"/>
      <c r="B1" s="264">
        <v>45803</v>
      </c>
      <c r="C1" s="265"/>
      <c r="D1" s="265"/>
      <c r="E1" s="266"/>
      <c r="F1" s="262" t="s">
        <v>211</v>
      </c>
      <c r="G1" s="263"/>
      <c r="H1" s="263"/>
      <c r="I1" s="117"/>
      <c r="J1" s="267">
        <f>B1+1</f>
        <v>45804</v>
      </c>
      <c r="K1" s="265"/>
      <c r="L1" s="265"/>
      <c r="M1" s="266"/>
      <c r="N1" s="262" t="s">
        <v>211</v>
      </c>
      <c r="O1" s="263"/>
      <c r="P1" s="263"/>
    </row>
    <row r="2" spans="1:16" ht="35.1" customHeight="1">
      <c r="A2" s="258" t="s">
        <v>187</v>
      </c>
      <c r="B2" s="257" t="s">
        <v>196</v>
      </c>
      <c r="C2" s="257"/>
      <c r="D2" s="257"/>
      <c r="E2" s="257"/>
      <c r="F2" s="252" t="s">
        <v>195</v>
      </c>
      <c r="G2" s="253"/>
      <c r="H2" s="253"/>
      <c r="I2" s="258" t="s">
        <v>187</v>
      </c>
      <c r="J2" s="257" t="s">
        <v>196</v>
      </c>
      <c r="K2" s="257"/>
      <c r="L2" s="257"/>
      <c r="M2" s="257"/>
      <c r="N2" s="252" t="s">
        <v>195</v>
      </c>
      <c r="O2" s="253"/>
      <c r="P2" s="253"/>
    </row>
    <row r="3" spans="1:16" ht="35.1" customHeight="1">
      <c r="A3" s="259"/>
      <c r="B3" s="257" t="str">
        <f>'1-5'!B5</f>
        <v>황태해장국</v>
      </c>
      <c r="C3" s="257"/>
      <c r="D3" s="257"/>
      <c r="E3" s="257"/>
      <c r="F3" s="252" t="s">
        <v>385</v>
      </c>
      <c r="G3" s="253"/>
      <c r="H3" s="253"/>
      <c r="I3" s="259"/>
      <c r="J3" s="257" t="str">
        <f>'1-5'!C5</f>
        <v>소고기뭇국</v>
      </c>
      <c r="K3" s="257"/>
      <c r="L3" s="257"/>
      <c r="M3" s="257"/>
      <c r="N3" s="252" t="s">
        <v>219</v>
      </c>
      <c r="O3" s="253"/>
      <c r="P3" s="253"/>
    </row>
    <row r="4" spans="1:16" ht="35.1" customHeight="1">
      <c r="A4" s="259"/>
      <c r="B4" s="257" t="str">
        <f>'1-5'!B6</f>
        <v>마늘안심조림</v>
      </c>
      <c r="C4" s="257"/>
      <c r="D4" s="257"/>
      <c r="E4" s="257"/>
      <c r="F4" s="256" t="s">
        <v>152</v>
      </c>
      <c r="G4" s="253"/>
      <c r="H4" s="253"/>
      <c r="I4" s="259"/>
      <c r="J4" s="257" t="str">
        <f>'1-5'!C6</f>
        <v>캔꽁치찜</v>
      </c>
      <c r="K4" s="257"/>
      <c r="L4" s="257"/>
      <c r="M4" s="257"/>
      <c r="N4" s="252" t="s">
        <v>386</v>
      </c>
      <c r="O4" s="253"/>
      <c r="P4" s="253"/>
    </row>
    <row r="5" spans="1:16" ht="35.1" customHeight="1">
      <c r="A5" s="259"/>
      <c r="B5" s="257" t="str">
        <f>'1-5'!B7</f>
        <v>잔멸치볶음</v>
      </c>
      <c r="C5" s="257"/>
      <c r="D5" s="257"/>
      <c r="E5" s="257"/>
      <c r="F5" s="252"/>
      <c r="G5" s="253"/>
      <c r="H5" s="253"/>
      <c r="I5" s="259"/>
      <c r="J5" s="257" t="str">
        <f>'1-5'!C7</f>
        <v>건파래볶음</v>
      </c>
      <c r="K5" s="257"/>
      <c r="L5" s="257"/>
      <c r="M5" s="257"/>
      <c r="N5" s="256" t="s">
        <v>122</v>
      </c>
      <c r="O5" s="253"/>
      <c r="P5" s="253"/>
    </row>
    <row r="6" spans="1:16" ht="35.1" customHeight="1">
      <c r="A6" s="259"/>
      <c r="B6" s="257" t="str">
        <f>'1-5'!B8</f>
        <v>오이지무침</v>
      </c>
      <c r="C6" s="257"/>
      <c r="D6" s="257"/>
      <c r="E6" s="257"/>
      <c r="F6" s="252"/>
      <c r="G6" s="253"/>
      <c r="H6" s="253"/>
      <c r="I6" s="259"/>
      <c r="J6" s="257" t="str">
        <f>'1-5'!C8</f>
        <v>민찌마늘쫑장조림</v>
      </c>
      <c r="K6" s="257"/>
      <c r="L6" s="257"/>
      <c r="M6" s="257"/>
      <c r="N6" s="252"/>
      <c r="O6" s="253"/>
      <c r="P6" s="253"/>
    </row>
    <row r="7" spans="1:16" ht="35.1" customHeight="1">
      <c r="A7" s="259"/>
      <c r="B7" s="257" t="s">
        <v>191</v>
      </c>
      <c r="C7" s="257"/>
      <c r="D7" s="257"/>
      <c r="E7" s="257"/>
      <c r="F7" s="252" t="s">
        <v>118</v>
      </c>
      <c r="G7" s="253"/>
      <c r="H7" s="253"/>
      <c r="I7" s="259"/>
      <c r="J7" s="257" t="s">
        <v>191</v>
      </c>
      <c r="K7" s="257"/>
      <c r="L7" s="257"/>
      <c r="M7" s="257"/>
      <c r="N7" s="252" t="s">
        <v>118</v>
      </c>
      <c r="O7" s="253"/>
      <c r="P7" s="253"/>
    </row>
    <row r="8" spans="1:16" ht="35.1" customHeight="1">
      <c r="A8" s="260"/>
      <c r="B8" s="261" t="str">
        <f>'1-5'!B13</f>
        <v>흰   죽</v>
      </c>
      <c r="C8" s="261"/>
      <c r="D8" s="261"/>
      <c r="E8" s="261"/>
      <c r="F8" s="254"/>
      <c r="G8" s="255"/>
      <c r="H8" s="255"/>
      <c r="I8" s="260"/>
      <c r="J8" s="261" t="str">
        <f>'1-5'!C13</f>
        <v>흰   죽</v>
      </c>
      <c r="K8" s="261"/>
      <c r="L8" s="261"/>
      <c r="M8" s="261"/>
      <c r="N8" s="254"/>
      <c r="O8" s="255"/>
      <c r="P8" s="255"/>
    </row>
    <row r="9" spans="1:16" s="7" customFormat="1" ht="5.0999999999999996" customHeight="1">
      <c r="A9" s="122"/>
      <c r="B9" s="118"/>
      <c r="C9" s="118"/>
      <c r="D9" s="118"/>
      <c r="E9" s="118"/>
      <c r="F9" s="119"/>
      <c r="G9" s="120"/>
      <c r="H9" s="120"/>
      <c r="I9" s="122"/>
      <c r="J9" s="118"/>
      <c r="K9" s="118"/>
      <c r="L9" s="118"/>
      <c r="M9" s="118"/>
      <c r="N9" s="119"/>
      <c r="O9" s="120"/>
      <c r="P9" s="120"/>
    </row>
    <row r="10" spans="1:16" ht="35.1" customHeight="1">
      <c r="A10" s="258" t="s">
        <v>218</v>
      </c>
      <c r="B10" s="257" t="s">
        <v>196</v>
      </c>
      <c r="C10" s="257"/>
      <c r="D10" s="257"/>
      <c r="E10" s="257"/>
      <c r="F10" s="252" t="s">
        <v>195</v>
      </c>
      <c r="G10" s="253"/>
      <c r="H10" s="253"/>
      <c r="I10" s="258" t="s">
        <v>218</v>
      </c>
      <c r="J10" s="257" t="s">
        <v>196</v>
      </c>
      <c r="K10" s="257"/>
      <c r="L10" s="257"/>
      <c r="M10" s="257"/>
      <c r="N10" s="256" t="s">
        <v>195</v>
      </c>
      <c r="O10" s="253"/>
      <c r="P10" s="253"/>
    </row>
    <row r="11" spans="1:16" ht="35.1" customHeight="1">
      <c r="A11" s="259"/>
      <c r="B11" s="257" t="str">
        <f>'1-5'!B16</f>
        <v>등뼈해장국</v>
      </c>
      <c r="C11" s="257"/>
      <c r="D11" s="257"/>
      <c r="E11" s="257"/>
      <c r="F11" s="256"/>
      <c r="G11" s="253"/>
      <c r="H11" s="253"/>
      <c r="I11" s="259"/>
      <c r="J11" s="257" t="str">
        <f>'1-5'!C16</f>
        <v>추가밥</v>
      </c>
      <c r="K11" s="257"/>
      <c r="L11" s="257"/>
      <c r="M11" s="257"/>
      <c r="N11" s="256" t="s">
        <v>220</v>
      </c>
      <c r="O11" s="253"/>
      <c r="P11" s="253"/>
    </row>
    <row r="12" spans="1:16" ht="35.1" customHeight="1">
      <c r="A12" s="259"/>
      <c r="B12" s="257" t="str">
        <f>'1-5'!B17</f>
        <v>들기름두부구이/쪽파장</v>
      </c>
      <c r="C12" s="257"/>
      <c r="D12" s="257"/>
      <c r="E12" s="257"/>
      <c r="F12" s="252" t="s">
        <v>122</v>
      </c>
      <c r="G12" s="253"/>
      <c r="H12" s="253"/>
      <c r="I12" s="259"/>
      <c r="J12" s="257" t="str">
        <f>'1-5'!C17</f>
        <v>-</v>
      </c>
      <c r="K12" s="257"/>
      <c r="L12" s="257"/>
      <c r="M12" s="257"/>
      <c r="N12" s="252" t="s">
        <v>165</v>
      </c>
      <c r="O12" s="253"/>
      <c r="P12" s="253"/>
    </row>
    <row r="13" spans="1:16" ht="35.1" customHeight="1">
      <c r="A13" s="259"/>
      <c r="B13" s="257" t="str">
        <f>'1-5'!B18</f>
        <v>어묵계란볶이</v>
      </c>
      <c r="C13" s="257"/>
      <c r="D13" s="257"/>
      <c r="E13" s="257"/>
      <c r="F13" s="252"/>
      <c r="G13" s="253"/>
      <c r="H13" s="253"/>
      <c r="I13" s="259"/>
      <c r="J13" s="257" t="str">
        <f>'1-5'!C18</f>
        <v>등심돈가스</v>
      </c>
      <c r="K13" s="257"/>
      <c r="L13" s="257"/>
      <c r="M13" s="257"/>
      <c r="N13" s="252"/>
      <c r="O13" s="253"/>
      <c r="P13" s="253"/>
    </row>
    <row r="14" spans="1:16" ht="35.1" customHeight="1">
      <c r="A14" s="259"/>
      <c r="B14" s="257" t="str">
        <f>'1-5'!B19</f>
        <v>콩나물잡채</v>
      </c>
      <c r="C14" s="257"/>
      <c r="D14" s="257"/>
      <c r="E14" s="257"/>
      <c r="F14" s="252"/>
      <c r="G14" s="253"/>
      <c r="H14" s="253"/>
      <c r="I14" s="259"/>
      <c r="J14" s="257" t="str">
        <f>'1-5'!C19</f>
        <v>단무지/락교</v>
      </c>
      <c r="K14" s="257"/>
      <c r="L14" s="257"/>
      <c r="M14" s="257"/>
      <c r="N14" s="252"/>
      <c r="O14" s="253"/>
      <c r="P14" s="253"/>
    </row>
    <row r="15" spans="1:16" ht="35.1" customHeight="1">
      <c r="A15" s="259"/>
      <c r="B15" s="257" t="s">
        <v>191</v>
      </c>
      <c r="C15" s="257"/>
      <c r="D15" s="257"/>
      <c r="E15" s="257"/>
      <c r="F15" s="252" t="s">
        <v>118</v>
      </c>
      <c r="G15" s="253"/>
      <c r="H15" s="253"/>
      <c r="I15" s="259"/>
      <c r="J15" s="257" t="s">
        <v>191</v>
      </c>
      <c r="K15" s="257"/>
      <c r="L15" s="257"/>
      <c r="M15" s="257"/>
      <c r="N15" s="252" t="s">
        <v>118</v>
      </c>
      <c r="O15" s="253"/>
      <c r="P15" s="253"/>
    </row>
    <row r="16" spans="1:16" ht="35.1" customHeight="1">
      <c r="A16" s="260"/>
      <c r="B16" s="261" t="str">
        <f>'1-5'!B24</f>
        <v>두부치즈죽</v>
      </c>
      <c r="C16" s="261"/>
      <c r="D16" s="261"/>
      <c r="E16" s="261"/>
      <c r="F16" s="254"/>
      <c r="G16" s="255"/>
      <c r="H16" s="255"/>
      <c r="I16" s="260"/>
      <c r="J16" s="261" t="str">
        <f>'1-5'!C24</f>
        <v>흑임자죽</v>
      </c>
      <c r="K16" s="261"/>
      <c r="L16" s="261"/>
      <c r="M16" s="261"/>
      <c r="N16" s="254" t="s">
        <v>386</v>
      </c>
      <c r="O16" s="255"/>
      <c r="P16" s="255"/>
    </row>
    <row r="17" spans="1:16" s="7" customFormat="1" ht="5.0999999999999996" customHeight="1">
      <c r="A17" s="122"/>
      <c r="B17" s="121"/>
      <c r="C17" s="121"/>
      <c r="D17" s="121"/>
      <c r="E17" s="121"/>
      <c r="F17" s="119"/>
      <c r="G17" s="120"/>
      <c r="H17" s="120"/>
      <c r="I17" s="122"/>
      <c r="J17" s="121"/>
      <c r="K17" s="121"/>
      <c r="L17" s="121"/>
      <c r="M17" s="121"/>
      <c r="N17" s="119"/>
      <c r="O17" s="120"/>
      <c r="P17" s="120"/>
    </row>
    <row r="18" spans="1:16" ht="35.1" customHeight="1">
      <c r="A18" s="258" t="s">
        <v>190</v>
      </c>
      <c r="B18" s="257" t="s">
        <v>196</v>
      </c>
      <c r="C18" s="257"/>
      <c r="D18" s="257"/>
      <c r="E18" s="257"/>
      <c r="F18" s="252" t="s">
        <v>195</v>
      </c>
      <c r="G18" s="253"/>
      <c r="H18" s="253"/>
      <c r="I18" s="258" t="s">
        <v>190</v>
      </c>
      <c r="J18" s="257" t="s">
        <v>196</v>
      </c>
      <c r="K18" s="257"/>
      <c r="L18" s="257"/>
      <c r="M18" s="257"/>
      <c r="N18" s="252" t="s">
        <v>195</v>
      </c>
      <c r="O18" s="253"/>
      <c r="P18" s="253"/>
    </row>
    <row r="19" spans="1:16" ht="35.1" customHeight="1">
      <c r="A19" s="259"/>
      <c r="B19" s="257" t="str">
        <f>'1-5'!B27</f>
        <v>두부김칫국</v>
      </c>
      <c r="C19" s="257"/>
      <c r="D19" s="257"/>
      <c r="E19" s="257"/>
      <c r="F19" s="252"/>
      <c r="G19" s="253"/>
      <c r="H19" s="253"/>
      <c r="I19" s="259"/>
      <c r="J19" s="257" t="str">
        <f>'1-5'!C27</f>
        <v>근대된장국</v>
      </c>
      <c r="K19" s="257"/>
      <c r="L19" s="257"/>
      <c r="M19" s="257"/>
      <c r="N19" s="252"/>
      <c r="O19" s="253"/>
      <c r="P19" s="253"/>
    </row>
    <row r="20" spans="1:16" ht="35.1" customHeight="1">
      <c r="A20" s="259"/>
      <c r="B20" s="257" t="str">
        <f>'1-5'!B28</f>
        <v>닭다리후라이드</v>
      </c>
      <c r="C20" s="257"/>
      <c r="D20" s="257"/>
      <c r="E20" s="257"/>
      <c r="F20" s="252" t="s">
        <v>188</v>
      </c>
      <c r="G20" s="253"/>
      <c r="H20" s="253"/>
      <c r="I20" s="259"/>
      <c r="J20" s="257" t="str">
        <f>'1-5'!C28</f>
        <v>짜장돈불고기</v>
      </c>
      <c r="K20" s="257"/>
      <c r="L20" s="257"/>
      <c r="M20" s="257"/>
      <c r="N20" s="256" t="s">
        <v>122</v>
      </c>
      <c r="O20" s="253"/>
      <c r="P20" s="253"/>
    </row>
    <row r="21" spans="1:16" ht="35.1" customHeight="1">
      <c r="A21" s="259"/>
      <c r="B21" s="257" t="str">
        <f>'1-5'!B29</f>
        <v>명란감자조림</v>
      </c>
      <c r="C21" s="257"/>
      <c r="D21" s="257"/>
      <c r="E21" s="257"/>
      <c r="F21" s="252"/>
      <c r="G21" s="253"/>
      <c r="H21" s="253"/>
      <c r="I21" s="259"/>
      <c r="J21" s="257" t="str">
        <f>'1-5'!C29</f>
        <v>분홍소세지볶음</v>
      </c>
      <c r="K21" s="257"/>
      <c r="L21" s="257"/>
      <c r="M21" s="257"/>
      <c r="N21" s="252"/>
      <c r="O21" s="253"/>
      <c r="P21" s="253"/>
    </row>
    <row r="22" spans="1:16" ht="35.1" customHeight="1">
      <c r="A22" s="259"/>
      <c r="B22" s="257" t="str">
        <f>'1-5'!B30</f>
        <v>도라지무침</v>
      </c>
      <c r="C22" s="257"/>
      <c r="D22" s="257"/>
      <c r="E22" s="257"/>
      <c r="F22" s="252"/>
      <c r="G22" s="253"/>
      <c r="H22" s="253"/>
      <c r="I22" s="259"/>
      <c r="J22" s="257" t="str">
        <f>'1-5'!C30</f>
        <v>상추간장무침</v>
      </c>
      <c r="K22" s="257"/>
      <c r="L22" s="257"/>
      <c r="M22" s="257"/>
      <c r="N22" s="252"/>
      <c r="O22" s="253"/>
      <c r="P22" s="253"/>
    </row>
    <row r="23" spans="1:16" ht="35.1" customHeight="1">
      <c r="A23" s="259"/>
      <c r="B23" s="257" t="s">
        <v>191</v>
      </c>
      <c r="C23" s="257"/>
      <c r="D23" s="257"/>
      <c r="E23" s="257"/>
      <c r="F23" s="252" t="s">
        <v>118</v>
      </c>
      <c r="G23" s="253"/>
      <c r="H23" s="253"/>
      <c r="I23" s="259"/>
      <c r="J23" s="257" t="s">
        <v>191</v>
      </c>
      <c r="K23" s="257"/>
      <c r="L23" s="257"/>
      <c r="M23" s="257"/>
      <c r="N23" s="252" t="s">
        <v>118</v>
      </c>
      <c r="O23" s="253"/>
      <c r="P23" s="253"/>
    </row>
    <row r="24" spans="1:16" ht="35.1" customHeight="1">
      <c r="A24" s="259"/>
      <c r="B24" s="257" t="str">
        <f>'1-5'!B35</f>
        <v>닭가슴살죽</v>
      </c>
      <c r="C24" s="257"/>
      <c r="D24" s="257"/>
      <c r="E24" s="257"/>
      <c r="F24" s="252" t="s">
        <v>84</v>
      </c>
      <c r="G24" s="253"/>
      <c r="H24" s="253"/>
      <c r="I24" s="259"/>
      <c r="J24" s="257" t="str">
        <f>'1-5'!C35</f>
        <v>녹두죽</v>
      </c>
      <c r="K24" s="257"/>
      <c r="L24" s="257"/>
      <c r="M24" s="257"/>
      <c r="N24" s="252"/>
      <c r="O24" s="253"/>
      <c r="P24" s="253"/>
    </row>
    <row r="25" spans="1:16" s="7" customFormat="1" ht="35.1" customHeight="1">
      <c r="A25" s="117"/>
      <c r="B25" s="264">
        <f>B1+2</f>
        <v>45805</v>
      </c>
      <c r="C25" s="263"/>
      <c r="D25" s="263"/>
      <c r="E25" s="268"/>
      <c r="F25" s="262" t="s">
        <v>211</v>
      </c>
      <c r="G25" s="263"/>
      <c r="H25" s="263"/>
      <c r="I25" s="117"/>
      <c r="J25" s="264">
        <f>B1+3</f>
        <v>45806</v>
      </c>
      <c r="K25" s="263"/>
      <c r="L25" s="263"/>
      <c r="M25" s="268"/>
      <c r="N25" s="262" t="s">
        <v>211</v>
      </c>
      <c r="O25" s="263"/>
      <c r="P25" s="263"/>
    </row>
    <row r="26" spans="1:16" s="7" customFormat="1" ht="35.1" customHeight="1">
      <c r="A26" s="258" t="s">
        <v>187</v>
      </c>
      <c r="B26" s="257" t="s">
        <v>196</v>
      </c>
      <c r="C26" s="257"/>
      <c r="D26" s="257"/>
      <c r="E26" s="257"/>
      <c r="F26" s="252" t="s">
        <v>195</v>
      </c>
      <c r="G26" s="253"/>
      <c r="H26" s="253"/>
      <c r="I26" s="258" t="s">
        <v>187</v>
      </c>
      <c r="J26" s="257" t="s">
        <v>196</v>
      </c>
      <c r="K26" s="257"/>
      <c r="L26" s="257"/>
      <c r="M26" s="257"/>
      <c r="N26" s="252" t="s">
        <v>195</v>
      </c>
      <c r="O26" s="253"/>
      <c r="P26" s="253"/>
    </row>
    <row r="27" spans="1:16" s="7" customFormat="1" ht="35.1" customHeight="1">
      <c r="A27" s="259"/>
      <c r="B27" s="257" t="str">
        <f>'1-5'!D5</f>
        <v>들깨시래기국</v>
      </c>
      <c r="C27" s="257"/>
      <c r="D27" s="257"/>
      <c r="E27" s="257"/>
      <c r="F27" s="256"/>
      <c r="G27" s="253"/>
      <c r="H27" s="253"/>
      <c r="I27" s="259"/>
      <c r="J27" s="257" t="str">
        <f>'1-5'!E5</f>
        <v>대구맑은탕</v>
      </c>
      <c r="K27" s="257"/>
      <c r="L27" s="257"/>
      <c r="M27" s="257"/>
      <c r="N27" s="256"/>
      <c r="O27" s="253"/>
      <c r="P27" s="253"/>
    </row>
    <row r="28" spans="1:16" s="7" customFormat="1" ht="35.1" customHeight="1">
      <c r="A28" s="259"/>
      <c r="B28" s="257" t="str">
        <f>'1-5'!D6</f>
        <v>소고기숙주볶음</v>
      </c>
      <c r="C28" s="257"/>
      <c r="D28" s="257"/>
      <c r="E28" s="257"/>
      <c r="F28" s="252" t="s">
        <v>123</v>
      </c>
      <c r="G28" s="253"/>
      <c r="H28" s="253"/>
      <c r="I28" s="259"/>
      <c r="J28" s="257" t="str">
        <f>'1-5'!E6</f>
        <v>양송이들깨탕</v>
      </c>
      <c r="K28" s="257"/>
      <c r="L28" s="257"/>
      <c r="M28" s="257"/>
      <c r="N28" s="256" t="s">
        <v>219</v>
      </c>
      <c r="O28" s="253"/>
      <c r="P28" s="253"/>
    </row>
    <row r="29" spans="1:16" s="7" customFormat="1" ht="35.1" customHeight="1">
      <c r="A29" s="259"/>
      <c r="B29" s="257" t="str">
        <f>'1-5'!D7</f>
        <v>씨앗젓갈</v>
      </c>
      <c r="C29" s="257"/>
      <c r="D29" s="257"/>
      <c r="E29" s="257"/>
      <c r="F29" s="252" t="s">
        <v>166</v>
      </c>
      <c r="G29" s="253"/>
      <c r="H29" s="253"/>
      <c r="I29" s="259"/>
      <c r="J29" s="257" t="str">
        <f>'1-5'!E7</f>
        <v>계란장조림</v>
      </c>
      <c r="K29" s="257"/>
      <c r="L29" s="257"/>
      <c r="M29" s="257"/>
      <c r="N29" s="252"/>
      <c r="O29" s="253"/>
      <c r="P29" s="253"/>
    </row>
    <row r="30" spans="1:16" s="7" customFormat="1" ht="35.1" customHeight="1">
      <c r="A30" s="259"/>
      <c r="B30" s="257" t="str">
        <f>'1-5'!D8</f>
        <v>비름나물</v>
      </c>
      <c r="C30" s="257"/>
      <c r="D30" s="257"/>
      <c r="E30" s="257"/>
      <c r="F30" s="252" t="s">
        <v>386</v>
      </c>
      <c r="G30" s="253"/>
      <c r="H30" s="253"/>
      <c r="I30" s="259"/>
      <c r="J30" s="257" t="str">
        <f>'1-5'!E8</f>
        <v>미나리무침</v>
      </c>
      <c r="K30" s="257"/>
      <c r="L30" s="257"/>
      <c r="M30" s="257"/>
      <c r="N30" s="252"/>
      <c r="O30" s="253"/>
      <c r="P30" s="253"/>
    </row>
    <row r="31" spans="1:16" s="7" customFormat="1" ht="35.1" customHeight="1">
      <c r="A31" s="259"/>
      <c r="B31" s="257" t="s">
        <v>191</v>
      </c>
      <c r="C31" s="257"/>
      <c r="D31" s="257"/>
      <c r="E31" s="257"/>
      <c r="F31" s="252" t="s">
        <v>118</v>
      </c>
      <c r="G31" s="253"/>
      <c r="H31" s="253"/>
      <c r="I31" s="259"/>
      <c r="J31" s="257" t="s">
        <v>191</v>
      </c>
      <c r="K31" s="257"/>
      <c r="L31" s="257"/>
      <c r="M31" s="257"/>
      <c r="N31" s="252" t="s">
        <v>118</v>
      </c>
      <c r="O31" s="253"/>
      <c r="P31" s="253"/>
    </row>
    <row r="32" spans="1:16" s="7" customFormat="1" ht="35.1" customHeight="1">
      <c r="A32" s="260"/>
      <c r="B32" s="261" t="str">
        <f>'1-5'!D13</f>
        <v>흰   죽</v>
      </c>
      <c r="C32" s="261"/>
      <c r="D32" s="261"/>
      <c r="E32" s="261"/>
      <c r="F32" s="254"/>
      <c r="G32" s="255"/>
      <c r="H32" s="255"/>
      <c r="I32" s="260"/>
      <c r="J32" s="261" t="str">
        <f>'1-5'!D13</f>
        <v>흰   죽</v>
      </c>
      <c r="K32" s="261"/>
      <c r="L32" s="261"/>
      <c r="M32" s="261"/>
      <c r="N32" s="254"/>
      <c r="O32" s="255"/>
      <c r="P32" s="255"/>
    </row>
    <row r="33" spans="1:16" s="7" customFormat="1" ht="5.0999999999999996" customHeight="1">
      <c r="A33" s="122"/>
      <c r="B33" s="118"/>
      <c r="C33" s="118"/>
      <c r="D33" s="118"/>
      <c r="E33" s="118"/>
      <c r="F33" s="119"/>
      <c r="G33" s="120"/>
      <c r="H33" s="120"/>
      <c r="I33" s="122"/>
      <c r="J33" s="118"/>
      <c r="K33" s="118"/>
      <c r="L33" s="118"/>
      <c r="M33" s="118"/>
      <c r="N33" s="119"/>
      <c r="O33" s="120"/>
      <c r="P33" s="120"/>
    </row>
    <row r="34" spans="1:16" s="7" customFormat="1" ht="35.1" customHeight="1">
      <c r="A34" s="258" t="s">
        <v>218</v>
      </c>
      <c r="B34" s="257" t="s">
        <v>156</v>
      </c>
      <c r="C34" s="257"/>
      <c r="D34" s="257"/>
      <c r="E34" s="257"/>
      <c r="F34" s="252" t="s">
        <v>195</v>
      </c>
      <c r="G34" s="253"/>
      <c r="H34" s="253"/>
      <c r="I34" s="258" t="s">
        <v>218</v>
      </c>
      <c r="J34" s="257" t="s">
        <v>196</v>
      </c>
      <c r="K34" s="257"/>
      <c r="L34" s="257"/>
      <c r="M34" s="257"/>
      <c r="N34" s="252" t="s">
        <v>195</v>
      </c>
      <c r="O34" s="253"/>
      <c r="P34" s="253"/>
    </row>
    <row r="35" spans="1:16" s="7" customFormat="1" ht="35.1" customHeight="1">
      <c r="A35" s="259"/>
      <c r="B35" s="257" t="str">
        <f>'1-5'!D16</f>
        <v>소고기미역국</v>
      </c>
      <c r="C35" s="257"/>
      <c r="D35" s="257"/>
      <c r="E35" s="257"/>
      <c r="F35" s="252"/>
      <c r="G35" s="253"/>
      <c r="H35" s="253"/>
      <c r="I35" s="259"/>
      <c r="J35" s="257" t="str">
        <f>'1-5'!E16</f>
        <v>소고기미역국</v>
      </c>
      <c r="K35" s="257"/>
      <c r="L35" s="257"/>
      <c r="M35" s="257"/>
      <c r="N35" s="252"/>
      <c r="O35" s="253"/>
      <c r="P35" s="253"/>
    </row>
    <row r="36" spans="1:16" s="7" customFormat="1" ht="35.1" customHeight="1">
      <c r="A36" s="259"/>
      <c r="B36" s="257" t="str">
        <f>'1-5'!D17</f>
        <v>훈제오리냉채</v>
      </c>
      <c r="C36" s="257"/>
      <c r="D36" s="257"/>
      <c r="E36" s="257"/>
      <c r="F36" s="252"/>
      <c r="G36" s="253"/>
      <c r="H36" s="253"/>
      <c r="I36" s="259"/>
      <c r="J36" s="257" t="str">
        <f>'1-5'!E17</f>
        <v>등심찹스테이크</v>
      </c>
      <c r="K36" s="257"/>
      <c r="L36" s="257"/>
      <c r="M36" s="257"/>
      <c r="N36" s="256" t="s">
        <v>393</v>
      </c>
      <c r="O36" s="253"/>
      <c r="P36" s="253"/>
    </row>
    <row r="37" spans="1:16" s="7" customFormat="1" ht="35.1" customHeight="1">
      <c r="A37" s="259"/>
      <c r="B37" s="257" t="str">
        <f>'1-5'!D18</f>
        <v>골뱅이소면무침</v>
      </c>
      <c r="C37" s="257"/>
      <c r="D37" s="257"/>
      <c r="E37" s="257"/>
      <c r="F37" s="252" t="s">
        <v>392</v>
      </c>
      <c r="G37" s="253"/>
      <c r="H37" s="253"/>
      <c r="I37" s="259"/>
      <c r="J37" s="257" t="str">
        <f>'1-5'!E18</f>
        <v>로제파스타</v>
      </c>
      <c r="K37" s="257"/>
      <c r="L37" s="257"/>
      <c r="M37" s="257"/>
      <c r="N37" s="256"/>
      <c r="O37" s="253"/>
      <c r="P37" s="253"/>
    </row>
    <row r="38" spans="1:16" s="7" customFormat="1" ht="35.1" customHeight="1">
      <c r="A38" s="259"/>
      <c r="B38" s="257" t="str">
        <f>'1-5'!D19</f>
        <v>김가루쪽파나물</v>
      </c>
      <c r="C38" s="257"/>
      <c r="D38" s="257"/>
      <c r="E38" s="257"/>
      <c r="F38" s="252"/>
      <c r="G38" s="253"/>
      <c r="H38" s="253"/>
      <c r="I38" s="259"/>
      <c r="J38" s="257" t="str">
        <f>'1-5'!E19</f>
        <v>오리엔탈그린샐러드</v>
      </c>
      <c r="K38" s="257"/>
      <c r="L38" s="257"/>
      <c r="M38" s="257"/>
      <c r="N38" s="252"/>
      <c r="O38" s="253"/>
      <c r="P38" s="253"/>
    </row>
    <row r="39" spans="1:16" s="7" customFormat="1" ht="35.1" customHeight="1">
      <c r="A39" s="259"/>
      <c r="B39" s="257" t="s">
        <v>191</v>
      </c>
      <c r="C39" s="257"/>
      <c r="D39" s="257"/>
      <c r="E39" s="257"/>
      <c r="F39" s="252" t="s">
        <v>118</v>
      </c>
      <c r="G39" s="253"/>
      <c r="H39" s="253"/>
      <c r="I39" s="259"/>
      <c r="J39" s="257" t="s">
        <v>191</v>
      </c>
      <c r="K39" s="257"/>
      <c r="L39" s="257"/>
      <c r="M39" s="257"/>
      <c r="N39" s="252" t="s">
        <v>118</v>
      </c>
      <c r="O39" s="253"/>
      <c r="P39" s="253"/>
    </row>
    <row r="40" spans="1:16" s="7" customFormat="1" ht="35.1" customHeight="1">
      <c r="A40" s="260"/>
      <c r="B40" s="261" t="str">
        <f>'1-5'!D24</f>
        <v>오리버섯죽</v>
      </c>
      <c r="C40" s="261"/>
      <c r="D40" s="261"/>
      <c r="E40" s="261"/>
      <c r="F40" s="254" t="s">
        <v>177</v>
      </c>
      <c r="G40" s="255"/>
      <c r="H40" s="255"/>
      <c r="I40" s="260"/>
      <c r="J40" s="261" t="str">
        <f>'1-5'!E24</f>
        <v>녹두죽</v>
      </c>
      <c r="K40" s="261"/>
      <c r="L40" s="261"/>
      <c r="M40" s="261"/>
      <c r="N40" s="254"/>
      <c r="O40" s="255"/>
      <c r="P40" s="255"/>
    </row>
    <row r="41" spans="1:16" s="7" customFormat="1" ht="5.0999999999999996" customHeight="1">
      <c r="A41" s="122"/>
      <c r="B41" s="121"/>
      <c r="C41" s="121"/>
      <c r="D41" s="121"/>
      <c r="E41" s="121"/>
      <c r="F41" s="119"/>
      <c r="G41" s="120"/>
      <c r="H41" s="120"/>
      <c r="I41" s="122"/>
      <c r="J41" s="121"/>
      <c r="K41" s="121"/>
      <c r="L41" s="121"/>
      <c r="M41" s="121"/>
      <c r="N41" s="119"/>
      <c r="O41" s="120"/>
      <c r="P41" s="120"/>
    </row>
    <row r="42" spans="1:16" s="7" customFormat="1" ht="35.1" customHeight="1">
      <c r="A42" s="258" t="s">
        <v>190</v>
      </c>
      <c r="B42" s="257" t="s">
        <v>196</v>
      </c>
      <c r="C42" s="257"/>
      <c r="D42" s="257"/>
      <c r="E42" s="257"/>
      <c r="F42" s="252" t="s">
        <v>195</v>
      </c>
      <c r="G42" s="253"/>
      <c r="H42" s="253"/>
      <c r="I42" s="258" t="s">
        <v>190</v>
      </c>
      <c r="J42" s="257" t="s">
        <v>196</v>
      </c>
      <c r="K42" s="257"/>
      <c r="L42" s="257"/>
      <c r="M42" s="257"/>
      <c r="N42" s="252" t="s">
        <v>195</v>
      </c>
      <c r="O42" s="253"/>
      <c r="P42" s="253"/>
    </row>
    <row r="43" spans="1:16" s="7" customFormat="1" ht="35.1" customHeight="1">
      <c r="A43" s="259"/>
      <c r="B43" s="257" t="str">
        <f>'1-5'!D27</f>
        <v>순댓국</v>
      </c>
      <c r="C43" s="257"/>
      <c r="D43" s="257"/>
      <c r="E43" s="257"/>
      <c r="F43" s="252" t="s">
        <v>394</v>
      </c>
      <c r="G43" s="253"/>
      <c r="H43" s="253"/>
      <c r="I43" s="259"/>
      <c r="J43" s="257" t="str">
        <f>'1-5'!E27</f>
        <v>청국장</v>
      </c>
      <c r="K43" s="257"/>
      <c r="L43" s="257"/>
      <c r="M43" s="257"/>
      <c r="N43" s="256" t="s">
        <v>161</v>
      </c>
      <c r="O43" s="253"/>
      <c r="P43" s="253"/>
    </row>
    <row r="44" spans="1:16" s="7" customFormat="1" ht="35.1" customHeight="1">
      <c r="A44" s="259"/>
      <c r="B44" s="257" t="str">
        <f>'1-5'!D28</f>
        <v>홍어찜</v>
      </c>
      <c r="C44" s="257"/>
      <c r="D44" s="257"/>
      <c r="E44" s="257"/>
      <c r="F44" s="252" t="s">
        <v>148</v>
      </c>
      <c r="G44" s="253"/>
      <c r="H44" s="253"/>
      <c r="I44" s="259"/>
      <c r="J44" s="257" t="str">
        <f>'1-5'!E28</f>
        <v>함박파인조림</v>
      </c>
      <c r="K44" s="257"/>
      <c r="L44" s="257"/>
      <c r="M44" s="257"/>
      <c r="N44" s="256" t="s">
        <v>386</v>
      </c>
      <c r="O44" s="253"/>
      <c r="P44" s="253"/>
    </row>
    <row r="45" spans="1:16" s="7" customFormat="1" ht="35.1" customHeight="1">
      <c r="A45" s="259"/>
      <c r="B45" s="257" t="str">
        <f>'1-5'!D29</f>
        <v>민찌김치전</v>
      </c>
      <c r="C45" s="257"/>
      <c r="D45" s="257"/>
      <c r="E45" s="257"/>
      <c r="F45" s="252" t="s">
        <v>122</v>
      </c>
      <c r="G45" s="253"/>
      <c r="H45" s="253"/>
      <c r="I45" s="259"/>
      <c r="J45" s="257" t="str">
        <f>'1-5'!E29</f>
        <v>새우두부볶음</v>
      </c>
      <c r="K45" s="257"/>
      <c r="L45" s="257"/>
      <c r="M45" s="257"/>
      <c r="N45" s="252" t="s">
        <v>177</v>
      </c>
      <c r="O45" s="253"/>
      <c r="P45" s="253"/>
    </row>
    <row r="46" spans="1:16" s="7" customFormat="1" ht="35.1" customHeight="1">
      <c r="A46" s="259"/>
      <c r="B46" s="257" t="str">
        <f>'1-5'!D30</f>
        <v>참나물무침</v>
      </c>
      <c r="C46" s="257"/>
      <c r="D46" s="257"/>
      <c r="E46" s="257"/>
      <c r="F46" s="252"/>
      <c r="G46" s="253"/>
      <c r="H46" s="253"/>
      <c r="I46" s="259"/>
      <c r="J46" s="257" t="str">
        <f>'1-5'!E30</f>
        <v>들깨숙주무침</v>
      </c>
      <c r="K46" s="257"/>
      <c r="L46" s="257"/>
      <c r="M46" s="257"/>
      <c r="N46" s="252"/>
      <c r="O46" s="253"/>
      <c r="P46" s="253"/>
    </row>
    <row r="47" spans="1:16" s="7" customFormat="1" ht="35.1" customHeight="1">
      <c r="A47" s="259"/>
      <c r="B47" s="257" t="s">
        <v>191</v>
      </c>
      <c r="C47" s="257"/>
      <c r="D47" s="257"/>
      <c r="E47" s="257"/>
      <c r="F47" s="252" t="s">
        <v>118</v>
      </c>
      <c r="G47" s="253"/>
      <c r="H47" s="253"/>
      <c r="I47" s="259"/>
      <c r="J47" s="257" t="s">
        <v>191</v>
      </c>
      <c r="K47" s="257"/>
      <c r="L47" s="257"/>
      <c r="M47" s="257"/>
      <c r="N47" s="252" t="s">
        <v>118</v>
      </c>
      <c r="O47" s="253"/>
      <c r="P47" s="253"/>
    </row>
    <row r="48" spans="1:16" s="7" customFormat="1" ht="35.1" customHeight="1">
      <c r="A48" s="259"/>
      <c r="B48" s="257" t="str">
        <f>'1-5'!D35</f>
        <v>새우채소죽</v>
      </c>
      <c r="C48" s="257"/>
      <c r="D48" s="257"/>
      <c r="E48" s="257"/>
      <c r="F48" s="252"/>
      <c r="G48" s="253"/>
      <c r="H48" s="253"/>
      <c r="I48" s="259"/>
      <c r="J48" s="257" t="str">
        <f>'1-5'!E35</f>
        <v>소고기죽</v>
      </c>
      <c r="K48" s="257"/>
      <c r="L48" s="257"/>
      <c r="M48" s="257"/>
      <c r="N48" s="252" t="s">
        <v>167</v>
      </c>
      <c r="O48" s="253"/>
      <c r="P48" s="253"/>
    </row>
    <row r="49" spans="1:16" s="7" customFormat="1" ht="35.1" customHeight="1">
      <c r="A49" s="117"/>
      <c r="B49" s="264">
        <f>B1+4</f>
        <v>45807</v>
      </c>
      <c r="C49" s="263"/>
      <c r="D49" s="263"/>
      <c r="E49" s="268"/>
      <c r="F49" s="262" t="s">
        <v>211</v>
      </c>
      <c r="G49" s="263"/>
      <c r="H49" s="263"/>
      <c r="I49" s="117"/>
      <c r="J49" s="264">
        <f>B1+5</f>
        <v>45808</v>
      </c>
      <c r="K49" s="263"/>
      <c r="L49" s="263"/>
      <c r="M49" s="268"/>
      <c r="N49" s="262" t="s">
        <v>211</v>
      </c>
      <c r="O49" s="263"/>
      <c r="P49" s="263"/>
    </row>
    <row r="50" spans="1:16" s="7" customFormat="1" ht="35.1" customHeight="1">
      <c r="A50" s="258" t="s">
        <v>187</v>
      </c>
      <c r="B50" s="257" t="s">
        <v>196</v>
      </c>
      <c r="C50" s="257"/>
      <c r="D50" s="257"/>
      <c r="E50" s="257"/>
      <c r="F50" s="252" t="s">
        <v>195</v>
      </c>
      <c r="G50" s="253"/>
      <c r="H50" s="253"/>
      <c r="I50" s="258" t="s">
        <v>187</v>
      </c>
      <c r="J50" s="257" t="s">
        <v>196</v>
      </c>
      <c r="K50" s="257"/>
      <c r="L50" s="257"/>
      <c r="M50" s="257"/>
      <c r="N50" s="252" t="s">
        <v>195</v>
      </c>
      <c r="O50" s="253"/>
      <c r="P50" s="253"/>
    </row>
    <row r="51" spans="1:16" s="7" customFormat="1" ht="35.1" customHeight="1">
      <c r="A51" s="259"/>
      <c r="B51" s="257" t="str">
        <f>'1-5'!F5</f>
        <v>소고기뭇국</v>
      </c>
      <c r="C51" s="257"/>
      <c r="D51" s="257"/>
      <c r="E51" s="257"/>
      <c r="F51" s="252" t="s">
        <v>392</v>
      </c>
      <c r="G51" s="253"/>
      <c r="H51" s="253"/>
      <c r="I51" s="259"/>
      <c r="J51" s="257" t="str">
        <f>'1-5'!G5</f>
        <v>고사리육개장</v>
      </c>
      <c r="K51" s="257"/>
      <c r="L51" s="257"/>
      <c r="M51" s="257"/>
      <c r="N51" s="252" t="s">
        <v>84</v>
      </c>
      <c r="O51" s="253"/>
      <c r="P51" s="253"/>
    </row>
    <row r="52" spans="1:16" s="7" customFormat="1" ht="35.1" customHeight="1">
      <c r="A52" s="259"/>
      <c r="B52" s="257" t="str">
        <f>'1-5'!F6</f>
        <v>호박두부조림</v>
      </c>
      <c r="C52" s="257"/>
      <c r="D52" s="257"/>
      <c r="E52" s="257"/>
      <c r="F52" s="252" t="s">
        <v>409</v>
      </c>
      <c r="G52" s="253"/>
      <c r="H52" s="253"/>
      <c r="I52" s="259"/>
      <c r="J52" s="257" t="str">
        <f>'1-5'!G6</f>
        <v>코다리조림</v>
      </c>
      <c r="K52" s="257"/>
      <c r="L52" s="257"/>
      <c r="M52" s="257"/>
      <c r="N52" s="252" t="s">
        <v>386</v>
      </c>
      <c r="O52" s="253"/>
      <c r="P52" s="253"/>
    </row>
    <row r="53" spans="1:16" s="7" customFormat="1" ht="35.1" customHeight="1">
      <c r="A53" s="259"/>
      <c r="B53" s="257" t="str">
        <f>'1-5'!F7</f>
        <v>명란오이무침</v>
      </c>
      <c r="C53" s="257"/>
      <c r="D53" s="257"/>
      <c r="E53" s="257"/>
      <c r="F53" s="252"/>
      <c r="G53" s="253"/>
      <c r="H53" s="253"/>
      <c r="I53" s="259"/>
      <c r="J53" s="257" t="str">
        <f>'1-5'!G7</f>
        <v>단호박샐러드</v>
      </c>
      <c r="K53" s="257"/>
      <c r="L53" s="257"/>
      <c r="M53" s="257"/>
      <c r="N53" s="252" t="s">
        <v>168</v>
      </c>
      <c r="O53" s="253"/>
      <c r="P53" s="253"/>
    </row>
    <row r="54" spans="1:16" s="7" customFormat="1" ht="35.1" customHeight="1">
      <c r="A54" s="259"/>
      <c r="B54" s="257" t="str">
        <f>'1-5'!F8</f>
        <v>가지나물</v>
      </c>
      <c r="C54" s="257"/>
      <c r="D54" s="257"/>
      <c r="E54" s="257"/>
      <c r="F54" s="252"/>
      <c r="G54" s="253"/>
      <c r="H54" s="253"/>
      <c r="I54" s="259"/>
      <c r="J54" s="257" t="str">
        <f>'1-5'!G8</f>
        <v>쑥갓나물</v>
      </c>
      <c r="K54" s="257"/>
      <c r="L54" s="257"/>
      <c r="M54" s="257"/>
      <c r="N54" s="252"/>
      <c r="O54" s="253"/>
      <c r="P54" s="253"/>
    </row>
    <row r="55" spans="1:16" s="7" customFormat="1" ht="35.1" customHeight="1">
      <c r="A55" s="259"/>
      <c r="B55" s="257" t="s">
        <v>191</v>
      </c>
      <c r="C55" s="257"/>
      <c r="D55" s="257"/>
      <c r="E55" s="257"/>
      <c r="F55" s="252" t="s">
        <v>118</v>
      </c>
      <c r="G55" s="253"/>
      <c r="H55" s="253"/>
      <c r="I55" s="259"/>
      <c r="J55" s="257" t="s">
        <v>191</v>
      </c>
      <c r="K55" s="257"/>
      <c r="L55" s="257"/>
      <c r="M55" s="257"/>
      <c r="N55" s="252" t="s">
        <v>118</v>
      </c>
      <c r="O55" s="253"/>
      <c r="P55" s="253"/>
    </row>
    <row r="56" spans="1:16" s="7" customFormat="1" ht="35.1" customHeight="1">
      <c r="A56" s="260"/>
      <c r="B56" s="261" t="str">
        <f>'1-5'!F13</f>
        <v>흰   죽</v>
      </c>
      <c r="C56" s="261"/>
      <c r="D56" s="261"/>
      <c r="E56" s="261"/>
      <c r="F56" s="254"/>
      <c r="G56" s="255"/>
      <c r="H56" s="255"/>
      <c r="I56" s="260"/>
      <c r="J56" s="261" t="str">
        <f>'1-5'!G13</f>
        <v>흰   죽</v>
      </c>
      <c r="K56" s="261"/>
      <c r="L56" s="261"/>
      <c r="M56" s="261"/>
      <c r="N56" s="254"/>
      <c r="O56" s="255"/>
      <c r="P56" s="255"/>
    </row>
    <row r="57" spans="1:16" s="7" customFormat="1" ht="5.0999999999999996" customHeight="1">
      <c r="A57" s="122"/>
      <c r="B57" s="118"/>
      <c r="C57" s="118"/>
      <c r="D57" s="118"/>
      <c r="E57" s="118"/>
      <c r="F57" s="119"/>
      <c r="G57" s="120"/>
      <c r="H57" s="120"/>
      <c r="I57" s="122"/>
      <c r="J57" s="118"/>
      <c r="K57" s="118"/>
      <c r="L57" s="118"/>
      <c r="M57" s="118"/>
      <c r="N57" s="119"/>
      <c r="O57" s="120"/>
      <c r="P57" s="120"/>
    </row>
    <row r="58" spans="1:16" s="7" customFormat="1" ht="35.1" customHeight="1">
      <c r="A58" s="258" t="s">
        <v>218</v>
      </c>
      <c r="B58" s="257" t="s">
        <v>196</v>
      </c>
      <c r="C58" s="257"/>
      <c r="D58" s="257"/>
      <c r="E58" s="257"/>
      <c r="F58" s="252" t="s">
        <v>195</v>
      </c>
      <c r="G58" s="253"/>
      <c r="H58" s="253"/>
      <c r="I58" s="258" t="s">
        <v>218</v>
      </c>
      <c r="J58" s="257" t="s">
        <v>196</v>
      </c>
      <c r="K58" s="257"/>
      <c r="L58" s="257"/>
      <c r="M58" s="257"/>
      <c r="N58" s="252" t="s">
        <v>195</v>
      </c>
      <c r="O58" s="253"/>
      <c r="P58" s="253"/>
    </row>
    <row r="59" spans="1:16" s="7" customFormat="1" ht="35.1" customHeight="1">
      <c r="A59" s="259"/>
      <c r="B59" s="257" t="str">
        <f>'1-5'!F16</f>
        <v>우렁된장찌개</v>
      </c>
      <c r="C59" s="257"/>
      <c r="D59" s="257"/>
      <c r="E59" s="257"/>
      <c r="F59" s="256"/>
      <c r="G59" s="253"/>
      <c r="H59" s="253"/>
      <c r="I59" s="259"/>
      <c r="J59" s="257" t="str">
        <f>'1-5'!G16</f>
        <v>콩나물국</v>
      </c>
      <c r="K59" s="257"/>
      <c r="L59" s="257"/>
      <c r="M59" s="257"/>
      <c r="N59" s="256"/>
      <c r="O59" s="253"/>
      <c r="P59" s="253"/>
    </row>
    <row r="60" spans="1:16" s="7" customFormat="1" ht="35.1" customHeight="1">
      <c r="A60" s="259"/>
      <c r="B60" s="257" t="str">
        <f>'1-5'!F17</f>
        <v>고등어무조림</v>
      </c>
      <c r="C60" s="257"/>
      <c r="D60" s="257"/>
      <c r="E60" s="257"/>
      <c r="F60" s="252" t="s">
        <v>212</v>
      </c>
      <c r="G60" s="253"/>
      <c r="H60" s="253"/>
      <c r="I60" s="259"/>
      <c r="J60" s="257" t="str">
        <f>'1-5'!G17</f>
        <v>순살닭볶음탕</v>
      </c>
      <c r="K60" s="257"/>
      <c r="L60" s="257"/>
      <c r="M60" s="257"/>
      <c r="N60" s="252" t="s">
        <v>119</v>
      </c>
      <c r="O60" s="253"/>
      <c r="P60" s="253"/>
    </row>
    <row r="61" spans="1:16" s="7" customFormat="1" ht="35.1" customHeight="1">
      <c r="A61" s="259"/>
      <c r="B61" s="257" t="str">
        <f>'1-5'!F18</f>
        <v>떡갈비파채무침</v>
      </c>
      <c r="C61" s="257"/>
      <c r="D61" s="257"/>
      <c r="E61" s="257"/>
      <c r="F61" s="252"/>
      <c r="G61" s="253"/>
      <c r="H61" s="253"/>
      <c r="I61" s="259"/>
      <c r="J61" s="257" t="str">
        <f>'1-5'!G18</f>
        <v>맛살콘샐러드</v>
      </c>
      <c r="K61" s="257"/>
      <c r="L61" s="257"/>
      <c r="M61" s="257"/>
      <c r="N61" s="252"/>
      <c r="O61" s="253"/>
      <c r="P61" s="253"/>
    </row>
    <row r="62" spans="1:16" s="7" customFormat="1" ht="35.1" customHeight="1">
      <c r="A62" s="259"/>
      <c r="B62" s="257" t="str">
        <f>'1-5'!F19</f>
        <v>알배기겉절이</v>
      </c>
      <c r="C62" s="257"/>
      <c r="D62" s="257"/>
      <c r="E62" s="257"/>
      <c r="F62" s="252"/>
      <c r="G62" s="253"/>
      <c r="H62" s="253"/>
      <c r="I62" s="259"/>
      <c r="J62" s="257" t="str">
        <f>'1-5'!G19</f>
        <v>간장깻잎지</v>
      </c>
      <c r="K62" s="257"/>
      <c r="L62" s="257"/>
      <c r="M62" s="257"/>
      <c r="N62" s="252"/>
      <c r="O62" s="253"/>
      <c r="P62" s="253"/>
    </row>
    <row r="63" spans="1:16" s="7" customFormat="1" ht="35.1" customHeight="1">
      <c r="A63" s="259"/>
      <c r="B63" s="257" t="s">
        <v>191</v>
      </c>
      <c r="C63" s="257"/>
      <c r="D63" s="257"/>
      <c r="E63" s="257"/>
      <c r="F63" s="252" t="s">
        <v>118</v>
      </c>
      <c r="G63" s="253"/>
      <c r="H63" s="253"/>
      <c r="I63" s="259"/>
      <c r="J63" s="257" t="s">
        <v>191</v>
      </c>
      <c r="K63" s="257"/>
      <c r="L63" s="257"/>
      <c r="M63" s="257"/>
      <c r="N63" s="252" t="s">
        <v>118</v>
      </c>
      <c r="O63" s="253"/>
      <c r="P63" s="253"/>
    </row>
    <row r="64" spans="1:16" s="7" customFormat="1" ht="35.1" customHeight="1">
      <c r="A64" s="260"/>
      <c r="B64" s="269" t="str">
        <f>'1-5'!F24</f>
        <v>두부계란죽</v>
      </c>
      <c r="C64" s="261"/>
      <c r="D64" s="261"/>
      <c r="E64" s="261"/>
      <c r="F64" s="270" t="s">
        <v>84</v>
      </c>
      <c r="G64" s="255"/>
      <c r="H64" s="255"/>
      <c r="I64" s="260"/>
      <c r="J64" s="261" t="str">
        <f>'1-5'!G24</f>
        <v>게살버섯죽</v>
      </c>
      <c r="K64" s="261"/>
      <c r="L64" s="261"/>
      <c r="M64" s="261"/>
      <c r="N64" s="270"/>
      <c r="O64" s="255"/>
      <c r="P64" s="255"/>
    </row>
    <row r="65" spans="1:16" s="7" customFormat="1" ht="5.0999999999999996" customHeight="1">
      <c r="A65" s="122"/>
      <c r="B65" s="121"/>
      <c r="C65" s="121"/>
      <c r="D65" s="121"/>
      <c r="E65" s="121"/>
      <c r="F65" s="119"/>
      <c r="G65" s="120"/>
      <c r="H65" s="120"/>
      <c r="I65" s="122"/>
      <c r="J65" s="121"/>
      <c r="K65" s="121"/>
      <c r="L65" s="121"/>
      <c r="M65" s="121"/>
      <c r="N65" s="119"/>
      <c r="O65" s="120"/>
      <c r="P65" s="120"/>
    </row>
    <row r="66" spans="1:16" s="7" customFormat="1" ht="35.1" customHeight="1">
      <c r="A66" s="258" t="s">
        <v>190</v>
      </c>
      <c r="B66" s="257" t="s">
        <v>196</v>
      </c>
      <c r="C66" s="257"/>
      <c r="D66" s="257"/>
      <c r="E66" s="257"/>
      <c r="F66" s="252" t="s">
        <v>195</v>
      </c>
      <c r="G66" s="253"/>
      <c r="H66" s="253"/>
      <c r="I66" s="258" t="s">
        <v>190</v>
      </c>
      <c r="J66" s="257" t="s">
        <v>196</v>
      </c>
      <c r="K66" s="257"/>
      <c r="L66" s="257"/>
      <c r="M66" s="257"/>
      <c r="N66" s="252" t="s">
        <v>195</v>
      </c>
      <c r="O66" s="253"/>
      <c r="P66" s="253"/>
    </row>
    <row r="67" spans="1:16" s="7" customFormat="1" ht="35.1" customHeight="1">
      <c r="A67" s="259"/>
      <c r="B67" s="257" t="str">
        <f>'1-5'!F27</f>
        <v>시래기콩비지찌개</v>
      </c>
      <c r="C67" s="257"/>
      <c r="D67" s="257"/>
      <c r="E67" s="257"/>
      <c r="F67" s="252" t="s">
        <v>219</v>
      </c>
      <c r="G67" s="253"/>
      <c r="H67" s="253"/>
      <c r="I67" s="259"/>
      <c r="J67" s="257" t="str">
        <f>'1-5'!G27</f>
        <v>샤브샤브국</v>
      </c>
      <c r="K67" s="257"/>
      <c r="L67" s="257"/>
      <c r="M67" s="257"/>
      <c r="N67" s="252"/>
      <c r="O67" s="253"/>
      <c r="P67" s="253"/>
    </row>
    <row r="68" spans="1:16" s="7" customFormat="1" ht="35.1" customHeight="1">
      <c r="A68" s="259"/>
      <c r="B68" s="257" t="str">
        <f>'1-5'!F28</f>
        <v>소버섯불고기</v>
      </c>
      <c r="C68" s="257"/>
      <c r="D68" s="257"/>
      <c r="E68" s="257"/>
      <c r="F68" s="256" t="s">
        <v>134</v>
      </c>
      <c r="G68" s="253"/>
      <c r="H68" s="253"/>
      <c r="I68" s="259"/>
      <c r="J68" s="257" t="str">
        <f>'1-5'!G28</f>
        <v>해산물유산슬</v>
      </c>
      <c r="K68" s="257"/>
      <c r="L68" s="257"/>
      <c r="M68" s="257"/>
      <c r="N68" s="252" t="s">
        <v>122</v>
      </c>
      <c r="O68" s="253"/>
      <c r="P68" s="253"/>
    </row>
    <row r="69" spans="1:16" s="7" customFormat="1" ht="35.1" customHeight="1">
      <c r="A69" s="259"/>
      <c r="B69" s="257" t="str">
        <f>'1-5'!F29</f>
        <v>톳어묵무침</v>
      </c>
      <c r="C69" s="257"/>
      <c r="D69" s="257"/>
      <c r="E69" s="257"/>
      <c r="F69" s="252"/>
      <c r="G69" s="253"/>
      <c r="H69" s="253"/>
      <c r="I69" s="259"/>
      <c r="J69" s="257" t="str">
        <f>'1-5'!G29</f>
        <v>두부피자</v>
      </c>
      <c r="K69" s="257"/>
      <c r="L69" s="257"/>
      <c r="M69" s="257"/>
      <c r="N69" s="252" t="s">
        <v>169</v>
      </c>
      <c r="O69" s="253"/>
      <c r="P69" s="253"/>
    </row>
    <row r="70" spans="1:16" s="7" customFormat="1" ht="35.1" customHeight="1">
      <c r="A70" s="259"/>
      <c r="B70" s="257" t="str">
        <f>'1-5'!F30</f>
        <v>열무된장나물</v>
      </c>
      <c r="C70" s="257"/>
      <c r="D70" s="257"/>
      <c r="E70" s="257"/>
      <c r="F70" s="252"/>
      <c r="G70" s="253"/>
      <c r="H70" s="253"/>
      <c r="I70" s="259"/>
      <c r="J70" s="257" t="str">
        <f>'1-5'!G30</f>
        <v>고추양파무침</v>
      </c>
      <c r="K70" s="257"/>
      <c r="L70" s="257"/>
      <c r="M70" s="257"/>
      <c r="N70" s="252"/>
      <c r="O70" s="253"/>
      <c r="P70" s="253"/>
    </row>
    <row r="71" spans="1:16" s="7" customFormat="1" ht="35.1" customHeight="1">
      <c r="A71" s="259"/>
      <c r="B71" s="257" t="s">
        <v>191</v>
      </c>
      <c r="C71" s="257"/>
      <c r="D71" s="257"/>
      <c r="E71" s="257"/>
      <c r="F71" s="252" t="s">
        <v>118</v>
      </c>
      <c r="G71" s="253"/>
      <c r="H71" s="253"/>
      <c r="I71" s="259"/>
      <c r="J71" s="257" t="s">
        <v>191</v>
      </c>
      <c r="K71" s="257"/>
      <c r="L71" s="257"/>
      <c r="M71" s="257"/>
      <c r="N71" s="252" t="s">
        <v>118</v>
      </c>
      <c r="O71" s="253"/>
      <c r="P71" s="253"/>
    </row>
    <row r="72" spans="1:16" s="7" customFormat="1" ht="35.1" customHeight="1">
      <c r="A72" s="259"/>
      <c r="B72" s="257" t="str">
        <f>'1-5'!F35</f>
        <v>흑임자죽</v>
      </c>
      <c r="C72" s="257"/>
      <c r="D72" s="257"/>
      <c r="E72" s="257"/>
      <c r="F72" s="252"/>
      <c r="G72" s="253"/>
      <c r="H72" s="253"/>
      <c r="I72" s="259"/>
      <c r="J72" s="257" t="str">
        <f>'1-5'!G35</f>
        <v>녹두죽</v>
      </c>
      <c r="K72" s="257"/>
      <c r="L72" s="257"/>
      <c r="M72" s="257"/>
      <c r="N72" s="252"/>
      <c r="O72" s="253"/>
      <c r="P72" s="253"/>
    </row>
    <row r="73" spans="1:16" s="7" customFormat="1" ht="35.1" customHeight="1">
      <c r="A73" s="117"/>
      <c r="B73" s="264">
        <f>B1+6</f>
        <v>45809</v>
      </c>
      <c r="C73" s="263"/>
      <c r="D73" s="263"/>
      <c r="E73" s="268"/>
      <c r="F73" s="262" t="s">
        <v>211</v>
      </c>
      <c r="G73" s="263"/>
      <c r="H73" s="263"/>
    </row>
    <row r="74" spans="1:16" s="7" customFormat="1" ht="35.1" customHeight="1">
      <c r="A74" s="258" t="s">
        <v>187</v>
      </c>
      <c r="B74" s="257" t="s">
        <v>196</v>
      </c>
      <c r="C74" s="257"/>
      <c r="D74" s="257"/>
      <c r="E74" s="257"/>
      <c r="F74" s="252" t="s">
        <v>195</v>
      </c>
      <c r="G74" s="253"/>
      <c r="H74" s="253"/>
    </row>
    <row r="75" spans="1:16" s="7" customFormat="1" ht="35.1" customHeight="1">
      <c r="A75" s="259"/>
      <c r="B75" s="257" t="str">
        <f>'1-5'!H5</f>
        <v>아욱된장국</v>
      </c>
      <c r="C75" s="257"/>
      <c r="D75" s="257"/>
      <c r="E75" s="257"/>
      <c r="F75" s="252"/>
      <c r="G75" s="253"/>
      <c r="H75" s="253"/>
    </row>
    <row r="76" spans="1:16" s="7" customFormat="1" ht="35.1" customHeight="1">
      <c r="A76" s="259"/>
      <c r="B76" s="257" t="str">
        <f>'1-5'!H6</f>
        <v>대패목살볶음</v>
      </c>
      <c r="C76" s="257"/>
      <c r="D76" s="257"/>
      <c r="E76" s="257"/>
      <c r="F76" s="252" t="s">
        <v>219</v>
      </c>
      <c r="G76" s="253"/>
      <c r="H76" s="253"/>
    </row>
    <row r="77" spans="1:16" s="7" customFormat="1" ht="35.1" customHeight="1">
      <c r="A77" s="259"/>
      <c r="B77" s="257" t="str">
        <f>'1-5'!H7</f>
        <v>양념꼬막장</v>
      </c>
      <c r="C77" s="257"/>
      <c r="D77" s="257"/>
      <c r="E77" s="257"/>
      <c r="F77" s="252"/>
      <c r="G77" s="253"/>
      <c r="H77" s="253"/>
    </row>
    <row r="78" spans="1:16" s="7" customFormat="1" ht="35.1" customHeight="1">
      <c r="A78" s="259"/>
      <c r="B78" s="257" t="str">
        <f>'1-5'!H8</f>
        <v>취나물무침</v>
      </c>
      <c r="C78" s="257"/>
      <c r="D78" s="257"/>
      <c r="E78" s="257"/>
      <c r="F78" s="252"/>
      <c r="G78" s="253"/>
      <c r="H78" s="253"/>
    </row>
    <row r="79" spans="1:16" s="7" customFormat="1" ht="35.1" customHeight="1">
      <c r="A79" s="259"/>
      <c r="B79" s="257" t="s">
        <v>191</v>
      </c>
      <c r="C79" s="257"/>
      <c r="D79" s="257"/>
      <c r="E79" s="257"/>
      <c r="F79" s="252" t="s">
        <v>118</v>
      </c>
      <c r="G79" s="253"/>
      <c r="H79" s="253"/>
    </row>
    <row r="80" spans="1:16" s="7" customFormat="1" ht="35.1" customHeight="1">
      <c r="A80" s="260"/>
      <c r="B80" s="261" t="str">
        <f>'1-5'!H13</f>
        <v>흰   죽</v>
      </c>
      <c r="C80" s="261"/>
      <c r="D80" s="261"/>
      <c r="E80" s="261"/>
      <c r="F80" s="254"/>
      <c r="G80" s="255"/>
      <c r="H80" s="255"/>
    </row>
    <row r="81" spans="1:8" s="7" customFormat="1" ht="5.0999999999999996" customHeight="1">
      <c r="A81" s="122"/>
      <c r="B81" s="118"/>
      <c r="C81" s="118"/>
      <c r="D81" s="118"/>
      <c r="E81" s="118"/>
      <c r="F81" s="119"/>
      <c r="G81" s="120"/>
      <c r="H81" s="120"/>
    </row>
    <row r="82" spans="1:8" s="7" customFormat="1" ht="35.1" customHeight="1">
      <c r="A82" s="258" t="s">
        <v>218</v>
      </c>
      <c r="B82" s="257" t="s">
        <v>196</v>
      </c>
      <c r="C82" s="257"/>
      <c r="D82" s="257"/>
      <c r="E82" s="257"/>
      <c r="F82" s="252" t="s">
        <v>195</v>
      </c>
      <c r="G82" s="253"/>
      <c r="H82" s="253"/>
    </row>
    <row r="83" spans="1:8" s="7" customFormat="1" ht="35.1" customHeight="1">
      <c r="A83" s="259"/>
      <c r="B83" s="257" t="str">
        <f>'1-5'!H16</f>
        <v>소고기토란국</v>
      </c>
      <c r="C83" s="257"/>
      <c r="D83" s="257"/>
      <c r="E83" s="257"/>
      <c r="F83" s="252" t="s">
        <v>219</v>
      </c>
      <c r="G83" s="253"/>
      <c r="H83" s="253"/>
    </row>
    <row r="84" spans="1:8" s="7" customFormat="1" ht="35.1" customHeight="1">
      <c r="A84" s="259"/>
      <c r="B84" s="257" t="str">
        <f>'1-5'!H17</f>
        <v>주꾸미깻잎볶음</v>
      </c>
      <c r="C84" s="257"/>
      <c r="D84" s="257"/>
      <c r="E84" s="257"/>
      <c r="F84" s="252" t="s">
        <v>134</v>
      </c>
      <c r="G84" s="253"/>
      <c r="H84" s="253"/>
    </row>
    <row r="85" spans="1:8" s="7" customFormat="1" ht="35.1" customHeight="1">
      <c r="A85" s="259"/>
      <c r="B85" s="257" t="str">
        <f>'1-5'!H18</f>
        <v>참치스크램블</v>
      </c>
      <c r="C85" s="257"/>
      <c r="D85" s="257"/>
      <c r="E85" s="257"/>
      <c r="F85" s="252"/>
      <c r="G85" s="253"/>
      <c r="H85" s="253"/>
    </row>
    <row r="86" spans="1:8" s="7" customFormat="1" ht="35.1" customHeight="1">
      <c r="A86" s="259"/>
      <c r="B86" s="257" t="str">
        <f>'1-5'!H19</f>
        <v>실곤약해초샐러드</v>
      </c>
      <c r="C86" s="257"/>
      <c r="D86" s="257"/>
      <c r="E86" s="257"/>
      <c r="F86" s="252"/>
      <c r="G86" s="253"/>
      <c r="H86" s="253"/>
    </row>
    <row r="87" spans="1:8" s="7" customFormat="1" ht="35.1" customHeight="1">
      <c r="A87" s="259"/>
      <c r="B87" s="257" t="s">
        <v>191</v>
      </c>
      <c r="C87" s="257"/>
      <c r="D87" s="257"/>
      <c r="E87" s="257"/>
      <c r="F87" s="252" t="s">
        <v>118</v>
      </c>
      <c r="G87" s="253"/>
      <c r="H87" s="253"/>
    </row>
    <row r="88" spans="1:8" s="7" customFormat="1" ht="35.1" customHeight="1">
      <c r="A88" s="260"/>
      <c r="B88" s="261" t="str">
        <f>'1-5'!H24</f>
        <v>흑임자죽</v>
      </c>
      <c r="C88" s="261"/>
      <c r="D88" s="261"/>
      <c r="E88" s="261"/>
      <c r="F88" s="254"/>
      <c r="G88" s="255"/>
      <c r="H88" s="255"/>
    </row>
    <row r="89" spans="1:8" s="7" customFormat="1" ht="5.0999999999999996" customHeight="1">
      <c r="A89" s="122"/>
      <c r="B89" s="121"/>
      <c r="C89" s="121"/>
      <c r="D89" s="121"/>
      <c r="E89" s="121"/>
      <c r="F89" s="119"/>
      <c r="G89" s="120"/>
      <c r="H89" s="120"/>
    </row>
    <row r="90" spans="1:8" s="7" customFormat="1" ht="35.1" customHeight="1">
      <c r="A90" s="258" t="s">
        <v>190</v>
      </c>
      <c r="B90" s="257" t="s">
        <v>196</v>
      </c>
      <c r="C90" s="257"/>
      <c r="D90" s="257"/>
      <c r="E90" s="257"/>
      <c r="F90" s="252" t="s">
        <v>195</v>
      </c>
      <c r="G90" s="253"/>
      <c r="H90" s="253"/>
    </row>
    <row r="91" spans="1:8" s="7" customFormat="1" ht="35.1" customHeight="1">
      <c r="A91" s="259"/>
      <c r="B91" s="257" t="str">
        <f>'1-5'!H27</f>
        <v>콩가루배춧국</v>
      </c>
      <c r="C91" s="257"/>
      <c r="D91" s="257"/>
      <c r="E91" s="257"/>
      <c r="F91" s="252"/>
      <c r="G91" s="253"/>
      <c r="H91" s="253"/>
    </row>
    <row r="92" spans="1:8" s="7" customFormat="1" ht="35.1" customHeight="1">
      <c r="A92" s="259"/>
      <c r="B92" s="257" t="str">
        <f>'1-5'!H28</f>
        <v>순살족발</v>
      </c>
      <c r="C92" s="257"/>
      <c r="D92" s="257"/>
      <c r="E92" s="257"/>
      <c r="F92" s="252" t="s">
        <v>122</v>
      </c>
      <c r="G92" s="253"/>
      <c r="H92" s="253"/>
    </row>
    <row r="93" spans="1:8" s="7" customFormat="1" ht="35.1" customHeight="1">
      <c r="A93" s="259"/>
      <c r="B93" s="257" t="str">
        <f>'1-5'!H29</f>
        <v>명태회무침</v>
      </c>
      <c r="C93" s="257"/>
      <c r="D93" s="257"/>
      <c r="E93" s="257"/>
      <c r="F93" s="252"/>
      <c r="G93" s="253"/>
      <c r="H93" s="253"/>
    </row>
    <row r="94" spans="1:8" s="7" customFormat="1" ht="35.1" customHeight="1">
      <c r="A94" s="259"/>
      <c r="B94" s="257" t="str">
        <f>'1-5'!H30</f>
        <v>무말랭이무침</v>
      </c>
      <c r="C94" s="257"/>
      <c r="D94" s="257"/>
      <c r="E94" s="257"/>
      <c r="F94" s="252"/>
      <c r="G94" s="253"/>
      <c r="H94" s="253"/>
    </row>
    <row r="95" spans="1:8" s="7" customFormat="1" ht="35.1" customHeight="1">
      <c r="A95" s="259"/>
      <c r="B95" s="257" t="s">
        <v>191</v>
      </c>
      <c r="C95" s="257"/>
      <c r="D95" s="257"/>
      <c r="E95" s="257"/>
      <c r="F95" s="252" t="s">
        <v>118</v>
      </c>
      <c r="G95" s="253"/>
      <c r="H95" s="253"/>
    </row>
    <row r="96" spans="1:8" s="7" customFormat="1" ht="35.1" customHeight="1">
      <c r="A96" s="259"/>
      <c r="B96" s="257" t="str">
        <f>'1-5'!H35</f>
        <v>바지락살죽</v>
      </c>
      <c r="C96" s="257"/>
      <c r="D96" s="257"/>
      <c r="E96" s="257"/>
      <c r="F96" s="252" t="s">
        <v>177</v>
      </c>
      <c r="G96" s="253"/>
      <c r="H96" s="253"/>
    </row>
  </sheetData>
  <mergeCells count="329">
    <mergeCell ref="I66:I72"/>
    <mergeCell ref="J66:M66"/>
    <mergeCell ref="N66:P66"/>
    <mergeCell ref="J67:M67"/>
    <mergeCell ref="N67:P67"/>
    <mergeCell ref="J68:M68"/>
    <mergeCell ref="N68:P68"/>
    <mergeCell ref="J69:M69"/>
    <mergeCell ref="N69:P69"/>
    <mergeCell ref="J70:M70"/>
    <mergeCell ref="N70:P70"/>
    <mergeCell ref="J71:M71"/>
    <mergeCell ref="N71:P71"/>
    <mergeCell ref="J72:M72"/>
    <mergeCell ref="N72:P72"/>
    <mergeCell ref="I58:I64"/>
    <mergeCell ref="J58:M58"/>
    <mergeCell ref="N58:P58"/>
    <mergeCell ref="J59:M59"/>
    <mergeCell ref="N59:P59"/>
    <mergeCell ref="J60:M60"/>
    <mergeCell ref="N60:P60"/>
    <mergeCell ref="J61:M61"/>
    <mergeCell ref="N61:P61"/>
    <mergeCell ref="J62:M62"/>
    <mergeCell ref="N62:P62"/>
    <mergeCell ref="J63:M63"/>
    <mergeCell ref="N63:P63"/>
    <mergeCell ref="J64:M64"/>
    <mergeCell ref="N64:P64"/>
    <mergeCell ref="J49:M49"/>
    <mergeCell ref="N49:P49"/>
    <mergeCell ref="I50:I56"/>
    <mergeCell ref="J50:M50"/>
    <mergeCell ref="N50:P50"/>
    <mergeCell ref="J51:M51"/>
    <mergeCell ref="N51:P51"/>
    <mergeCell ref="J52:M52"/>
    <mergeCell ref="N52:P52"/>
    <mergeCell ref="J53:M53"/>
    <mergeCell ref="N53:P53"/>
    <mergeCell ref="J54:M54"/>
    <mergeCell ref="N54:P54"/>
    <mergeCell ref="J55:M55"/>
    <mergeCell ref="N55:P55"/>
    <mergeCell ref="J56:M56"/>
    <mergeCell ref="N56:P56"/>
    <mergeCell ref="I42:I48"/>
    <mergeCell ref="J42:M42"/>
    <mergeCell ref="N42:P42"/>
    <mergeCell ref="J43:M43"/>
    <mergeCell ref="N43:P43"/>
    <mergeCell ref="J44:M44"/>
    <mergeCell ref="N44:P44"/>
    <mergeCell ref="J45:M45"/>
    <mergeCell ref="N45:P45"/>
    <mergeCell ref="J46:M46"/>
    <mergeCell ref="N46:P46"/>
    <mergeCell ref="J47:M47"/>
    <mergeCell ref="N47:P47"/>
    <mergeCell ref="J48:M48"/>
    <mergeCell ref="N48:P48"/>
    <mergeCell ref="I34:I40"/>
    <mergeCell ref="J34:M34"/>
    <mergeCell ref="N34:P34"/>
    <mergeCell ref="J35:M35"/>
    <mergeCell ref="N35:P35"/>
    <mergeCell ref="J36:M36"/>
    <mergeCell ref="N36:P36"/>
    <mergeCell ref="J37:M37"/>
    <mergeCell ref="N37:P37"/>
    <mergeCell ref="J38:M38"/>
    <mergeCell ref="N38:P38"/>
    <mergeCell ref="J39:M39"/>
    <mergeCell ref="N39:P39"/>
    <mergeCell ref="J40:M40"/>
    <mergeCell ref="N40:P40"/>
    <mergeCell ref="J25:M25"/>
    <mergeCell ref="N25:P25"/>
    <mergeCell ref="I26:I32"/>
    <mergeCell ref="J26:M26"/>
    <mergeCell ref="N26:P26"/>
    <mergeCell ref="J27:M27"/>
    <mergeCell ref="N27:P27"/>
    <mergeCell ref="J28:M28"/>
    <mergeCell ref="N28:P28"/>
    <mergeCell ref="J29:M29"/>
    <mergeCell ref="N29:P29"/>
    <mergeCell ref="J30:M30"/>
    <mergeCell ref="N30:P30"/>
    <mergeCell ref="J31:M31"/>
    <mergeCell ref="N31:P31"/>
    <mergeCell ref="J32:M32"/>
    <mergeCell ref="N32:P32"/>
    <mergeCell ref="A90:A96"/>
    <mergeCell ref="B90:E90"/>
    <mergeCell ref="F90:H90"/>
    <mergeCell ref="B91:E91"/>
    <mergeCell ref="F91:H91"/>
    <mergeCell ref="B92:E92"/>
    <mergeCell ref="F92:H92"/>
    <mergeCell ref="B93:E93"/>
    <mergeCell ref="F93:H93"/>
    <mergeCell ref="B94:E94"/>
    <mergeCell ref="F94:H94"/>
    <mergeCell ref="B95:E95"/>
    <mergeCell ref="F95:H95"/>
    <mergeCell ref="B96:E96"/>
    <mergeCell ref="F96:H96"/>
    <mergeCell ref="A82:A88"/>
    <mergeCell ref="B82:E82"/>
    <mergeCell ref="F82:H82"/>
    <mergeCell ref="B83:E83"/>
    <mergeCell ref="F83:H83"/>
    <mergeCell ref="B84:E84"/>
    <mergeCell ref="F84:H84"/>
    <mergeCell ref="B85:E85"/>
    <mergeCell ref="F85:H85"/>
    <mergeCell ref="B86:E86"/>
    <mergeCell ref="F86:H86"/>
    <mergeCell ref="B87:E87"/>
    <mergeCell ref="F87:H87"/>
    <mergeCell ref="B88:E88"/>
    <mergeCell ref="F88:H88"/>
    <mergeCell ref="B73:E73"/>
    <mergeCell ref="F73:H73"/>
    <mergeCell ref="A74:A80"/>
    <mergeCell ref="B74:E74"/>
    <mergeCell ref="F74:H74"/>
    <mergeCell ref="B75:E75"/>
    <mergeCell ref="F75:H75"/>
    <mergeCell ref="B76:E76"/>
    <mergeCell ref="F76:H76"/>
    <mergeCell ref="B77:E77"/>
    <mergeCell ref="F77:H77"/>
    <mergeCell ref="B78:E78"/>
    <mergeCell ref="F78:H78"/>
    <mergeCell ref="B79:E79"/>
    <mergeCell ref="F79:H79"/>
    <mergeCell ref="B80:E80"/>
    <mergeCell ref="F80:H80"/>
    <mergeCell ref="A66:A72"/>
    <mergeCell ref="B66:E66"/>
    <mergeCell ref="F66:H66"/>
    <mergeCell ref="B67:E67"/>
    <mergeCell ref="F67:H67"/>
    <mergeCell ref="B68:E68"/>
    <mergeCell ref="F68:H68"/>
    <mergeCell ref="B69:E69"/>
    <mergeCell ref="F69:H69"/>
    <mergeCell ref="B70:E70"/>
    <mergeCell ref="F70:H70"/>
    <mergeCell ref="B71:E71"/>
    <mergeCell ref="F71:H71"/>
    <mergeCell ref="B72:E72"/>
    <mergeCell ref="F72:H72"/>
    <mergeCell ref="A58:A64"/>
    <mergeCell ref="B58:E58"/>
    <mergeCell ref="F58:H58"/>
    <mergeCell ref="B59:E59"/>
    <mergeCell ref="F59:H59"/>
    <mergeCell ref="B60:E60"/>
    <mergeCell ref="F60:H60"/>
    <mergeCell ref="B61:E61"/>
    <mergeCell ref="F61:H61"/>
    <mergeCell ref="B62:E62"/>
    <mergeCell ref="F62:H62"/>
    <mergeCell ref="B63:E63"/>
    <mergeCell ref="F63:H63"/>
    <mergeCell ref="B64:E64"/>
    <mergeCell ref="F64:H64"/>
    <mergeCell ref="B49:E49"/>
    <mergeCell ref="F49:H49"/>
    <mergeCell ref="A50:A56"/>
    <mergeCell ref="B50:E50"/>
    <mergeCell ref="F50:H50"/>
    <mergeCell ref="B51:E51"/>
    <mergeCell ref="F51:H51"/>
    <mergeCell ref="B52:E52"/>
    <mergeCell ref="F52:H52"/>
    <mergeCell ref="B53:E53"/>
    <mergeCell ref="F53:H53"/>
    <mergeCell ref="B54:E54"/>
    <mergeCell ref="F54:H54"/>
    <mergeCell ref="B55:E55"/>
    <mergeCell ref="F55:H55"/>
    <mergeCell ref="B56:E56"/>
    <mergeCell ref="F56:H56"/>
    <mergeCell ref="A42:A48"/>
    <mergeCell ref="B42:E42"/>
    <mergeCell ref="F42:H42"/>
    <mergeCell ref="B43:E43"/>
    <mergeCell ref="F43:H43"/>
    <mergeCell ref="B44:E44"/>
    <mergeCell ref="F44:H44"/>
    <mergeCell ref="B45:E45"/>
    <mergeCell ref="F45:H45"/>
    <mergeCell ref="B46:E46"/>
    <mergeCell ref="F46:H46"/>
    <mergeCell ref="B47:E47"/>
    <mergeCell ref="F47:H47"/>
    <mergeCell ref="B48:E48"/>
    <mergeCell ref="F48:H48"/>
    <mergeCell ref="A34:A40"/>
    <mergeCell ref="B34:E34"/>
    <mergeCell ref="F34:H34"/>
    <mergeCell ref="B35:E35"/>
    <mergeCell ref="F35:H35"/>
    <mergeCell ref="B36:E36"/>
    <mergeCell ref="F36:H36"/>
    <mergeCell ref="B37:E37"/>
    <mergeCell ref="F37:H37"/>
    <mergeCell ref="B38:E38"/>
    <mergeCell ref="F38:H38"/>
    <mergeCell ref="B39:E39"/>
    <mergeCell ref="F39:H39"/>
    <mergeCell ref="B40:E40"/>
    <mergeCell ref="F40:H40"/>
    <mergeCell ref="B25:E25"/>
    <mergeCell ref="F25:H25"/>
    <mergeCell ref="A26:A32"/>
    <mergeCell ref="B26:E26"/>
    <mergeCell ref="F26:H26"/>
    <mergeCell ref="B27:E27"/>
    <mergeCell ref="F27:H27"/>
    <mergeCell ref="B28:E28"/>
    <mergeCell ref="F28:H28"/>
    <mergeCell ref="B29:E29"/>
    <mergeCell ref="F29:H29"/>
    <mergeCell ref="B30:E30"/>
    <mergeCell ref="F30:H30"/>
    <mergeCell ref="B31:E31"/>
    <mergeCell ref="F31:H31"/>
    <mergeCell ref="B32:E32"/>
    <mergeCell ref="F32:H32"/>
    <mergeCell ref="I18:I24"/>
    <mergeCell ref="J18:M18"/>
    <mergeCell ref="N18:P18"/>
    <mergeCell ref="J19:M19"/>
    <mergeCell ref="N19:P19"/>
    <mergeCell ref="J20:M20"/>
    <mergeCell ref="N20:P20"/>
    <mergeCell ref="J21:M21"/>
    <mergeCell ref="N21:P21"/>
    <mergeCell ref="J22:M22"/>
    <mergeCell ref="N22:P22"/>
    <mergeCell ref="J23:M23"/>
    <mergeCell ref="N23:P23"/>
    <mergeCell ref="J24:M24"/>
    <mergeCell ref="N24:P24"/>
    <mergeCell ref="I10:I16"/>
    <mergeCell ref="J10:M10"/>
    <mergeCell ref="N10:P10"/>
    <mergeCell ref="J11:M11"/>
    <mergeCell ref="N11:P11"/>
    <mergeCell ref="J12:M12"/>
    <mergeCell ref="N12:P12"/>
    <mergeCell ref="J13:M13"/>
    <mergeCell ref="N13:P13"/>
    <mergeCell ref="J14:M14"/>
    <mergeCell ref="N14:P14"/>
    <mergeCell ref="J15:M15"/>
    <mergeCell ref="N15:P15"/>
    <mergeCell ref="J16:M16"/>
    <mergeCell ref="N16:P16"/>
    <mergeCell ref="F1:H1"/>
    <mergeCell ref="B1:E1"/>
    <mergeCell ref="F3:H3"/>
    <mergeCell ref="F4:H4"/>
    <mergeCell ref="F5:H5"/>
    <mergeCell ref="F6:H6"/>
    <mergeCell ref="F2:H2"/>
    <mergeCell ref="N7:P7"/>
    <mergeCell ref="J8:M8"/>
    <mergeCell ref="N8:P8"/>
    <mergeCell ref="J1:M1"/>
    <mergeCell ref="N1:P1"/>
    <mergeCell ref="I2:I8"/>
    <mergeCell ref="J2:M2"/>
    <mergeCell ref="N2:P2"/>
    <mergeCell ref="J3:M3"/>
    <mergeCell ref="N3:P3"/>
    <mergeCell ref="J4:M4"/>
    <mergeCell ref="N4:P4"/>
    <mergeCell ref="J5:M5"/>
    <mergeCell ref="N5:P5"/>
    <mergeCell ref="J6:M6"/>
    <mergeCell ref="N6:P6"/>
    <mergeCell ref="J7:M7"/>
    <mergeCell ref="B22:E22"/>
    <mergeCell ref="B23:E23"/>
    <mergeCell ref="B24:E24"/>
    <mergeCell ref="A2:A8"/>
    <mergeCell ref="A10:A16"/>
    <mergeCell ref="A18:A24"/>
    <mergeCell ref="B5:E5"/>
    <mergeCell ref="B6:E6"/>
    <mergeCell ref="B7:E7"/>
    <mergeCell ref="B8:E8"/>
    <mergeCell ref="B10:E10"/>
    <mergeCell ref="B11:E11"/>
    <mergeCell ref="B12:E12"/>
    <mergeCell ref="B13:E13"/>
    <mergeCell ref="B14:E14"/>
    <mergeCell ref="B15:E15"/>
    <mergeCell ref="B20:E20"/>
    <mergeCell ref="B21:E21"/>
    <mergeCell ref="B16:E16"/>
    <mergeCell ref="B18:E18"/>
    <mergeCell ref="B19:E19"/>
    <mergeCell ref="B2:E2"/>
    <mergeCell ref="B3:E3"/>
    <mergeCell ref="B4:E4"/>
    <mergeCell ref="F22:H22"/>
    <mergeCell ref="F23:H23"/>
    <mergeCell ref="F24:H24"/>
    <mergeCell ref="F7:H7"/>
    <mergeCell ref="F8:H8"/>
    <mergeCell ref="F10:H10"/>
    <mergeCell ref="F11:H11"/>
    <mergeCell ref="F12:H12"/>
    <mergeCell ref="F15:H15"/>
    <mergeCell ref="F16:H16"/>
    <mergeCell ref="F18:H18"/>
    <mergeCell ref="F13:H13"/>
    <mergeCell ref="F14:H14"/>
    <mergeCell ref="F19:H19"/>
    <mergeCell ref="F20:H20"/>
    <mergeCell ref="F21:H21"/>
  </mergeCells>
  <phoneticPr fontId="44" type="noConversion"/>
  <pageMargins left="0.23597222566604614" right="0.23597222566604614" top="0.15722222626209259" bottom="0.15722222626209259" header="0.31486111879348755" footer="0.31486111879348755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Q259"/>
  <sheetViews>
    <sheetView topLeftCell="A164" zoomScaleNormal="100" zoomScaleSheetLayoutView="100" workbookViewId="0">
      <selection activeCell="E240" sqref="E240:F240"/>
    </sheetView>
  </sheetViews>
  <sheetFormatPr defaultColWidth="8.625" defaultRowHeight="16.5"/>
  <cols>
    <col min="1" max="1" width="6.375" style="7" customWidth="1"/>
    <col min="2" max="3" width="23.625" style="7" customWidth="1"/>
    <col min="4" max="4" width="6.375" style="7" customWidth="1"/>
    <col min="5" max="6" width="23.625" style="7" customWidth="1"/>
    <col min="7" max="7" width="6.375" style="7" customWidth="1"/>
    <col min="8" max="9" width="23.625" style="7" customWidth="1"/>
    <col min="11" max="11" width="9.5" style="7" bestFit="1" customWidth="1"/>
  </cols>
  <sheetData>
    <row r="1" spans="1:11">
      <c r="A1" s="274" t="s">
        <v>125</v>
      </c>
      <c r="B1" s="274"/>
      <c r="C1" s="19" t="s">
        <v>217</v>
      </c>
      <c r="D1" s="274" t="s">
        <v>125</v>
      </c>
      <c r="E1" s="274"/>
      <c r="F1" s="19" t="s">
        <v>217</v>
      </c>
      <c r="G1" s="274" t="s">
        <v>125</v>
      </c>
      <c r="H1" s="274"/>
      <c r="I1" s="19" t="s">
        <v>217</v>
      </c>
    </row>
    <row r="2" spans="1:11">
      <c r="A2" s="9" t="s">
        <v>341</v>
      </c>
      <c r="B2" s="272">
        <v>45775.333333333336</v>
      </c>
      <c r="C2" s="272"/>
      <c r="D2" s="9" t="s">
        <v>341</v>
      </c>
      <c r="E2" s="271">
        <f>B2+250/1440</f>
        <v>45775.506944444445</v>
      </c>
      <c r="F2" s="271"/>
      <c r="G2" s="9" t="s">
        <v>341</v>
      </c>
      <c r="H2" s="272">
        <f>B2+9/24</f>
        <v>45775.708333333336</v>
      </c>
      <c r="I2" s="272"/>
      <c r="K2" s="116"/>
    </row>
    <row r="3" spans="1:11">
      <c r="A3" s="9" t="s">
        <v>356</v>
      </c>
      <c r="B3" s="272">
        <f>B2+144/24</f>
        <v>45781.333333333336</v>
      </c>
      <c r="C3" s="272"/>
      <c r="D3" s="9" t="s">
        <v>356</v>
      </c>
      <c r="E3" s="271">
        <f>E2+144/24</f>
        <v>45781.506944444445</v>
      </c>
      <c r="F3" s="271"/>
      <c r="G3" s="9" t="s">
        <v>356</v>
      </c>
      <c r="H3" s="272">
        <f>H2+144/24</f>
        <v>45781.708333333336</v>
      </c>
      <c r="I3" s="272"/>
    </row>
    <row r="4" spans="1:11">
      <c r="A4" s="273" t="s">
        <v>339</v>
      </c>
      <c r="B4" s="11">
        <f>'1-1'!B4</f>
        <v>0</v>
      </c>
      <c r="C4" s="11">
        <f>'1-1'!B5</f>
        <v>0</v>
      </c>
      <c r="D4" s="273" t="s">
        <v>348</v>
      </c>
      <c r="E4" s="11">
        <f>'1-1'!B15</f>
        <v>0</v>
      </c>
      <c r="F4" s="11">
        <f>'1-1'!B16</f>
        <v>0</v>
      </c>
      <c r="G4" s="273" t="s">
        <v>346</v>
      </c>
      <c r="H4" s="11">
        <f>'1-1'!B26</f>
        <v>0</v>
      </c>
      <c r="I4" s="11">
        <f>'1-1'!B27</f>
        <v>0</v>
      </c>
    </row>
    <row r="5" spans="1:11">
      <c r="A5" s="273"/>
      <c r="B5" s="11">
        <f>'1-1'!B6</f>
        <v>0</v>
      </c>
      <c r="C5" s="11">
        <f>'1-1'!B7</f>
        <v>0</v>
      </c>
      <c r="D5" s="273"/>
      <c r="E5" s="11">
        <f>'1-1'!B17</f>
        <v>0</v>
      </c>
      <c r="F5" s="11">
        <f>'1-1'!B18</f>
        <v>0</v>
      </c>
      <c r="G5" s="273"/>
      <c r="H5" s="11">
        <f>'1-1'!B28</f>
        <v>0</v>
      </c>
      <c r="I5" s="11">
        <f>'1-1'!B29</f>
        <v>0</v>
      </c>
    </row>
    <row r="6" spans="1:11">
      <c r="A6" s="273"/>
      <c r="B6" s="11">
        <f>'1-1'!B8</f>
        <v>0</v>
      </c>
      <c r="C6" s="11" t="str">
        <f>CONCATENATE('1-1'!B9,"/",'1-1'!B13)</f>
        <v>/</v>
      </c>
      <c r="D6" s="273"/>
      <c r="E6" s="11">
        <f>'1-1'!B19</f>
        <v>0</v>
      </c>
      <c r="F6" s="18" t="str">
        <f>CONCATENATE('1-1'!B20,"/",'1-1'!B24)</f>
        <v>/</v>
      </c>
      <c r="G6" s="273"/>
      <c r="H6" s="11">
        <f>'1-1'!B30</f>
        <v>0</v>
      </c>
      <c r="I6" s="11" t="str">
        <f>CONCATENATE('1-1'!B31,"/",'1-1'!B35)</f>
        <v>/</v>
      </c>
    </row>
    <row r="7" spans="1:11">
      <c r="A7" s="274" t="s">
        <v>125</v>
      </c>
      <c r="B7" s="274"/>
      <c r="C7" s="19" t="s">
        <v>217</v>
      </c>
      <c r="D7" s="274" t="s">
        <v>125</v>
      </c>
      <c r="E7" s="274"/>
      <c r="F7" s="19" t="s">
        <v>217</v>
      </c>
      <c r="G7" s="274" t="s">
        <v>125</v>
      </c>
      <c r="H7" s="274"/>
      <c r="I7" s="19" t="s">
        <v>217</v>
      </c>
    </row>
    <row r="8" spans="1:11">
      <c r="A8" s="9" t="s">
        <v>341</v>
      </c>
      <c r="B8" s="272">
        <f>B2+24/24</f>
        <v>45776.333333333336</v>
      </c>
      <c r="C8" s="272"/>
      <c r="D8" s="9" t="s">
        <v>341</v>
      </c>
      <c r="E8" s="271">
        <f>B8+250/1440</f>
        <v>45776.506944444445</v>
      </c>
      <c r="F8" s="271"/>
      <c r="G8" s="9" t="s">
        <v>341</v>
      </c>
      <c r="H8" s="272">
        <f>B8+9/24</f>
        <v>45776.708333333336</v>
      </c>
      <c r="I8" s="272"/>
    </row>
    <row r="9" spans="1:11">
      <c r="A9" s="9" t="s">
        <v>356</v>
      </c>
      <c r="B9" s="272">
        <f>B8+144/24</f>
        <v>45782.333333333336</v>
      </c>
      <c r="C9" s="272"/>
      <c r="D9" s="9" t="s">
        <v>356</v>
      </c>
      <c r="E9" s="271">
        <f>E8+144/24</f>
        <v>45782.506944444445</v>
      </c>
      <c r="F9" s="271"/>
      <c r="G9" s="9" t="s">
        <v>356</v>
      </c>
      <c r="H9" s="272">
        <f>H8+144/24</f>
        <v>45782.708333333336</v>
      </c>
      <c r="I9" s="272"/>
    </row>
    <row r="10" spans="1:11">
      <c r="A10" s="273" t="s">
        <v>339</v>
      </c>
      <c r="B10" s="11">
        <f>'1-1'!C4</f>
        <v>0</v>
      </c>
      <c r="C10" s="11">
        <f>'1-1'!C5</f>
        <v>0</v>
      </c>
      <c r="D10" s="273" t="s">
        <v>348</v>
      </c>
      <c r="E10" s="11">
        <f>'1-1'!C15</f>
        <v>0</v>
      </c>
      <c r="F10" s="11">
        <f>'1-1'!C16</f>
        <v>0</v>
      </c>
      <c r="G10" s="273" t="s">
        <v>346</v>
      </c>
      <c r="H10" s="11">
        <f>'1-1'!C26</f>
        <v>0</v>
      </c>
      <c r="I10" s="11">
        <f>'1-1'!C27</f>
        <v>0</v>
      </c>
    </row>
    <row r="11" spans="1:11">
      <c r="A11" s="273"/>
      <c r="B11" s="11">
        <f>'1-1'!C6</f>
        <v>0</v>
      </c>
      <c r="C11" s="11">
        <f>'1-1'!C7</f>
        <v>0</v>
      </c>
      <c r="D11" s="273"/>
      <c r="E11" s="11">
        <f>'1-1'!C17</f>
        <v>0</v>
      </c>
      <c r="F11" s="11">
        <f>'1-1'!C18</f>
        <v>0</v>
      </c>
      <c r="G11" s="273"/>
      <c r="H11" s="11">
        <f>'1-1'!C28</f>
        <v>0</v>
      </c>
      <c r="I11" s="11">
        <f>'1-1'!C29</f>
        <v>0</v>
      </c>
    </row>
    <row r="12" spans="1:11">
      <c r="A12" s="273"/>
      <c r="B12" s="11">
        <f>'1-1'!C8</f>
        <v>0</v>
      </c>
      <c r="C12" s="11" t="str">
        <f>CONCATENATE('1-1'!C9,"/",'1-1'!C13)</f>
        <v>/</v>
      </c>
      <c r="D12" s="273"/>
      <c r="E12" s="11">
        <f>'1-1'!C19</f>
        <v>0</v>
      </c>
      <c r="F12" s="11" t="str">
        <f>CONCATENATE('1-1'!C20,"/",'1-1'!C24)</f>
        <v>/</v>
      </c>
      <c r="G12" s="273"/>
      <c r="H12" s="11">
        <f>'1-1'!C30</f>
        <v>0</v>
      </c>
      <c r="I12" s="11" t="str">
        <f>CONCATENATE('1-1'!C31,"/",'1-1'!C35)</f>
        <v>/</v>
      </c>
    </row>
    <row r="13" spans="1:11">
      <c r="A13" s="274" t="s">
        <v>125</v>
      </c>
      <c r="B13" s="274"/>
      <c r="C13" s="19" t="s">
        <v>217</v>
      </c>
      <c r="D13" s="274" t="s">
        <v>125</v>
      </c>
      <c r="E13" s="274"/>
      <c r="F13" s="19" t="s">
        <v>217</v>
      </c>
      <c r="G13" s="274" t="s">
        <v>125</v>
      </c>
      <c r="H13" s="274"/>
      <c r="I13" s="19" t="s">
        <v>217</v>
      </c>
    </row>
    <row r="14" spans="1:11">
      <c r="A14" s="9" t="s">
        <v>341</v>
      </c>
      <c r="B14" s="272">
        <f>B2+48/24</f>
        <v>45777.333333333336</v>
      </c>
      <c r="C14" s="272"/>
      <c r="D14" s="9" t="s">
        <v>341</v>
      </c>
      <c r="E14" s="271">
        <f>B14+250/1440</f>
        <v>45777.506944444445</v>
      </c>
      <c r="F14" s="271"/>
      <c r="G14" s="9" t="s">
        <v>341</v>
      </c>
      <c r="H14" s="272">
        <f>B14+9/24</f>
        <v>45777.708333333336</v>
      </c>
      <c r="I14" s="272"/>
    </row>
    <row r="15" spans="1:11">
      <c r="A15" s="9" t="s">
        <v>356</v>
      </c>
      <c r="B15" s="272">
        <f>B14+144/24</f>
        <v>45783.333333333336</v>
      </c>
      <c r="C15" s="272"/>
      <c r="D15" s="9" t="s">
        <v>356</v>
      </c>
      <c r="E15" s="271">
        <f>E14+144/24</f>
        <v>45783.506944444445</v>
      </c>
      <c r="F15" s="271"/>
      <c r="G15" s="9" t="s">
        <v>356</v>
      </c>
      <c r="H15" s="272">
        <f>H14+144/24</f>
        <v>45783.708333333336</v>
      </c>
      <c r="I15" s="272"/>
    </row>
    <row r="16" spans="1:11">
      <c r="A16" s="273" t="s">
        <v>339</v>
      </c>
      <c r="B16" s="11">
        <f>'1-1'!D4</f>
        <v>0</v>
      </c>
      <c r="C16" s="11">
        <f>'1-1'!D5</f>
        <v>0</v>
      </c>
      <c r="D16" s="273" t="s">
        <v>348</v>
      </c>
      <c r="E16" s="11">
        <f>'1-1'!D15</f>
        <v>0</v>
      </c>
      <c r="F16" s="11">
        <f>'1-1'!D16</f>
        <v>0</v>
      </c>
      <c r="G16" s="273" t="s">
        <v>346</v>
      </c>
      <c r="H16" s="11">
        <f>'1-1'!D26</f>
        <v>0</v>
      </c>
      <c r="I16" s="11">
        <f>'1-1'!D28</f>
        <v>0</v>
      </c>
    </row>
    <row r="17" spans="1:9">
      <c r="A17" s="273"/>
      <c r="B17" s="11">
        <f>'1-1'!D6</f>
        <v>0</v>
      </c>
      <c r="C17" s="11">
        <f>'1-1'!D7</f>
        <v>0</v>
      </c>
      <c r="D17" s="273"/>
      <c r="E17" s="11">
        <f>'1-1'!D17</f>
        <v>0</v>
      </c>
      <c r="F17" s="11">
        <f>'1-1'!D18</f>
        <v>0</v>
      </c>
      <c r="G17" s="273"/>
      <c r="H17" s="11">
        <f>'1-1'!D27</f>
        <v>0</v>
      </c>
      <c r="I17" s="11">
        <f>'1-1'!D29</f>
        <v>0</v>
      </c>
    </row>
    <row r="18" spans="1:9">
      <c r="A18" s="273"/>
      <c r="B18" s="11">
        <f>'1-1'!D8</f>
        <v>0</v>
      </c>
      <c r="C18" s="11" t="str">
        <f>CONCATENATE('1-1'!D9,"/",'1-1'!D13)</f>
        <v>/</v>
      </c>
      <c r="D18" s="273"/>
      <c r="E18" s="11">
        <f>'1-1'!D19</f>
        <v>0</v>
      </c>
      <c r="F18" s="11" t="str">
        <f>CONCATENATE('1-1'!D20,"/",'1-1'!D24)</f>
        <v>/</v>
      </c>
      <c r="G18" s="273"/>
      <c r="H18" s="11">
        <f>'1-1'!D30</f>
        <v>0</v>
      </c>
      <c r="I18" s="18" t="str">
        <f>CONCATENATE('1-1'!D31,"/",'1-1'!D35)</f>
        <v>/</v>
      </c>
    </row>
    <row r="19" spans="1:9">
      <c r="A19" s="274" t="s">
        <v>125</v>
      </c>
      <c r="B19" s="274"/>
      <c r="C19" s="19" t="s">
        <v>217</v>
      </c>
      <c r="D19" s="274" t="s">
        <v>125</v>
      </c>
      <c r="E19" s="274"/>
      <c r="F19" s="19" t="s">
        <v>217</v>
      </c>
      <c r="G19" s="274" t="s">
        <v>125</v>
      </c>
      <c r="H19" s="274"/>
      <c r="I19" s="19" t="s">
        <v>217</v>
      </c>
    </row>
    <row r="20" spans="1:9">
      <c r="A20" s="9" t="s">
        <v>341</v>
      </c>
      <c r="B20" s="272">
        <f>B2+72/24</f>
        <v>45778.333333333336</v>
      </c>
      <c r="C20" s="272"/>
      <c r="D20" s="9" t="s">
        <v>341</v>
      </c>
      <c r="E20" s="271">
        <f>B20+250/1440</f>
        <v>45778.506944444445</v>
      </c>
      <c r="F20" s="271"/>
      <c r="G20" s="9" t="s">
        <v>341</v>
      </c>
      <c r="H20" s="272">
        <f>B20+9/24</f>
        <v>45778.708333333336</v>
      </c>
      <c r="I20" s="272"/>
    </row>
    <row r="21" spans="1:9">
      <c r="A21" s="9" t="s">
        <v>356</v>
      </c>
      <c r="B21" s="272">
        <f>B20+144/24</f>
        <v>45784.333333333336</v>
      </c>
      <c r="C21" s="272"/>
      <c r="D21" s="9" t="s">
        <v>356</v>
      </c>
      <c r="E21" s="271">
        <f>E20+144/24</f>
        <v>45784.506944444445</v>
      </c>
      <c r="F21" s="271"/>
      <c r="G21" s="9" t="s">
        <v>356</v>
      </c>
      <c r="H21" s="272">
        <f>H20+144/24</f>
        <v>45784.708333333336</v>
      </c>
      <c r="I21" s="272"/>
    </row>
    <row r="22" spans="1:9">
      <c r="A22" s="273" t="s">
        <v>339</v>
      </c>
      <c r="B22" s="11">
        <f>'1-1'!E4</f>
        <v>0</v>
      </c>
      <c r="C22" s="11">
        <f>'1-1'!E5</f>
        <v>0</v>
      </c>
      <c r="D22" s="273" t="s">
        <v>348</v>
      </c>
      <c r="E22" s="11">
        <f>'1-1'!E15</f>
        <v>0</v>
      </c>
      <c r="F22" s="11">
        <f>'1-1'!E16</f>
        <v>0</v>
      </c>
      <c r="G22" s="273" t="s">
        <v>346</v>
      </c>
      <c r="H22" s="11">
        <f>'1-1'!E26</f>
        <v>0</v>
      </c>
      <c r="I22" s="11">
        <f>'1-1'!E27</f>
        <v>0</v>
      </c>
    </row>
    <row r="23" spans="1:9">
      <c r="A23" s="273"/>
      <c r="B23" s="11">
        <f>'1-1'!E6</f>
        <v>0</v>
      </c>
      <c r="C23" s="11">
        <f>'1-1'!E7</f>
        <v>0</v>
      </c>
      <c r="D23" s="273"/>
      <c r="E23" s="11">
        <f>'1-1'!E17</f>
        <v>0</v>
      </c>
      <c r="F23" s="11">
        <f>'1-1'!E18</f>
        <v>0</v>
      </c>
      <c r="G23" s="273"/>
      <c r="H23" s="11">
        <f>'1-1'!E28</f>
        <v>0</v>
      </c>
      <c r="I23" s="11">
        <f>'1-1'!E29</f>
        <v>0</v>
      </c>
    </row>
    <row r="24" spans="1:9">
      <c r="A24" s="273"/>
      <c r="B24" s="11">
        <f>'1-1'!E8</f>
        <v>0</v>
      </c>
      <c r="C24" s="13" t="str">
        <f>CONCATENATE('1-1'!E9,"/",'1-1'!E13)</f>
        <v>/</v>
      </c>
      <c r="D24" s="273"/>
      <c r="E24" s="11">
        <f>'1-1'!E19</f>
        <v>0</v>
      </c>
      <c r="F24" s="11" t="str">
        <f>CONCATENATE('1-1'!E20,"/",'1-1'!E24)</f>
        <v>/</v>
      </c>
      <c r="G24" s="273"/>
      <c r="H24" s="11">
        <f>'1-1'!E30</f>
        <v>0</v>
      </c>
      <c r="I24" s="11" t="str">
        <f>CONCATENATE('1-1'!E31,"/",'1-1'!E35)</f>
        <v>/</v>
      </c>
    </row>
    <row r="25" spans="1:9">
      <c r="A25" s="274" t="s">
        <v>125</v>
      </c>
      <c r="B25" s="274"/>
      <c r="C25" s="19" t="s">
        <v>217</v>
      </c>
      <c r="D25" s="274" t="s">
        <v>125</v>
      </c>
      <c r="E25" s="274"/>
      <c r="F25" s="19" t="s">
        <v>217</v>
      </c>
      <c r="G25" s="274" t="s">
        <v>125</v>
      </c>
      <c r="H25" s="274"/>
      <c r="I25" s="19" t="s">
        <v>217</v>
      </c>
    </row>
    <row r="26" spans="1:9">
      <c r="A26" s="9" t="s">
        <v>341</v>
      </c>
      <c r="B26" s="272">
        <f>B2+96/24</f>
        <v>45779.333333333336</v>
      </c>
      <c r="C26" s="272"/>
      <c r="D26" s="9" t="s">
        <v>341</v>
      </c>
      <c r="E26" s="271">
        <f>B26+250/1440</f>
        <v>45779.506944444445</v>
      </c>
      <c r="F26" s="271"/>
      <c r="G26" s="9" t="s">
        <v>341</v>
      </c>
      <c r="H26" s="272">
        <f>B26+9/24</f>
        <v>45779.708333333336</v>
      </c>
      <c r="I26" s="272"/>
    </row>
    <row r="27" spans="1:9">
      <c r="A27" s="9" t="s">
        <v>356</v>
      </c>
      <c r="B27" s="272">
        <f>B26+144/24</f>
        <v>45785.333333333336</v>
      </c>
      <c r="C27" s="272"/>
      <c r="D27" s="9" t="s">
        <v>356</v>
      </c>
      <c r="E27" s="271">
        <f>E26+144/24</f>
        <v>45785.506944444445</v>
      </c>
      <c r="F27" s="271"/>
      <c r="G27" s="9" t="s">
        <v>356</v>
      </c>
      <c r="H27" s="272">
        <f>H26+144/24</f>
        <v>45785.708333333336</v>
      </c>
      <c r="I27" s="272"/>
    </row>
    <row r="28" spans="1:9">
      <c r="A28" s="273" t="s">
        <v>339</v>
      </c>
      <c r="B28" s="11">
        <f>'1-1'!F4</f>
        <v>0</v>
      </c>
      <c r="C28" s="11">
        <f>'1-1'!F5</f>
        <v>0</v>
      </c>
      <c r="D28" s="273" t="s">
        <v>348</v>
      </c>
      <c r="E28" s="11">
        <f>'1-1'!F15</f>
        <v>0</v>
      </c>
      <c r="F28" s="11">
        <f>'1-1'!F16</f>
        <v>0</v>
      </c>
      <c r="G28" s="273" t="s">
        <v>346</v>
      </c>
      <c r="H28" s="11">
        <f>'1-1'!F26</f>
        <v>0</v>
      </c>
      <c r="I28" s="11">
        <f>'1-1'!F27</f>
        <v>0</v>
      </c>
    </row>
    <row r="29" spans="1:9">
      <c r="A29" s="273"/>
      <c r="B29" s="11">
        <f>'1-1'!F6</f>
        <v>0</v>
      </c>
      <c r="C29" s="11">
        <f>'1-1'!F7</f>
        <v>0</v>
      </c>
      <c r="D29" s="273"/>
      <c r="E29" s="11">
        <f>'1-1'!F17</f>
        <v>0</v>
      </c>
      <c r="F29" s="11">
        <f>'1-1'!F18</f>
        <v>0</v>
      </c>
      <c r="G29" s="273"/>
      <c r="H29" s="11">
        <f>'1-1'!F28</f>
        <v>0</v>
      </c>
      <c r="I29" s="11">
        <f>'1-1'!F29</f>
        <v>0</v>
      </c>
    </row>
    <row r="30" spans="1:9">
      <c r="A30" s="273"/>
      <c r="B30" s="11">
        <f>'1-1'!F8</f>
        <v>0</v>
      </c>
      <c r="C30" s="13" t="str">
        <f>CONCATENATE('1-1'!F9,"/",'1-1'!F13)</f>
        <v>/</v>
      </c>
      <c r="D30" s="273"/>
      <c r="E30" s="11">
        <f>'1-1'!F19</f>
        <v>0</v>
      </c>
      <c r="F30" s="11" t="str">
        <f>CONCATENATE('1-1'!F20,"/",'1-1'!F24)</f>
        <v>/</v>
      </c>
      <c r="G30" s="273"/>
      <c r="H30" s="11">
        <f>'1-1'!F30</f>
        <v>0</v>
      </c>
      <c r="I30" s="11" t="str">
        <f>CONCATENATE('1-1'!F31,"/",'1-1'!F35)</f>
        <v>/</v>
      </c>
    </row>
    <row r="31" spans="1:9">
      <c r="A31" s="274" t="s">
        <v>125</v>
      </c>
      <c r="B31" s="274"/>
      <c r="C31" s="19" t="s">
        <v>217</v>
      </c>
      <c r="D31" s="274" t="s">
        <v>125</v>
      </c>
      <c r="E31" s="274"/>
      <c r="F31" s="19" t="s">
        <v>217</v>
      </c>
      <c r="G31" s="274" t="s">
        <v>125</v>
      </c>
      <c r="H31" s="274"/>
      <c r="I31" s="19" t="s">
        <v>217</v>
      </c>
    </row>
    <row r="32" spans="1:9">
      <c r="A32" s="9" t="s">
        <v>341</v>
      </c>
      <c r="B32" s="272">
        <f>B2+120/24</f>
        <v>45780.333333333336</v>
      </c>
      <c r="C32" s="272"/>
      <c r="D32" s="9" t="s">
        <v>341</v>
      </c>
      <c r="E32" s="271">
        <f>B32+250/1440</f>
        <v>45780.506944444445</v>
      </c>
      <c r="F32" s="271"/>
      <c r="G32" s="9" t="s">
        <v>341</v>
      </c>
      <c r="H32" s="272">
        <f>B32+9/24</f>
        <v>45780.708333333336</v>
      </c>
      <c r="I32" s="272"/>
    </row>
    <row r="33" spans="1:9">
      <c r="A33" s="9" t="s">
        <v>356</v>
      </c>
      <c r="B33" s="272">
        <f>B32+144/24</f>
        <v>45786.333333333336</v>
      </c>
      <c r="C33" s="272"/>
      <c r="D33" s="9" t="s">
        <v>356</v>
      </c>
      <c r="E33" s="271">
        <f>E32+144/24</f>
        <v>45786.506944444445</v>
      </c>
      <c r="F33" s="271"/>
      <c r="G33" s="9" t="s">
        <v>356</v>
      </c>
      <c r="H33" s="272">
        <f>H32+144/24</f>
        <v>45786.708333333336</v>
      </c>
      <c r="I33" s="272"/>
    </row>
    <row r="34" spans="1:9">
      <c r="A34" s="273" t="s">
        <v>339</v>
      </c>
      <c r="B34" s="11">
        <f>'1-1'!G4</f>
        <v>0</v>
      </c>
      <c r="C34" s="11">
        <f>'1-1'!G5</f>
        <v>0</v>
      </c>
      <c r="D34" s="273" t="s">
        <v>348</v>
      </c>
      <c r="E34" s="12" t="str">
        <f>'1-1'!H15</f>
        <v>흰밥</v>
      </c>
      <c r="F34" s="12">
        <f>'1-1'!G16</f>
        <v>0</v>
      </c>
      <c r="G34" s="273" t="s">
        <v>346</v>
      </c>
      <c r="H34" s="11">
        <f>'1-1'!G26</f>
        <v>0</v>
      </c>
      <c r="I34" s="11">
        <f>'1-1'!G27</f>
        <v>0</v>
      </c>
    </row>
    <row r="35" spans="1:9">
      <c r="A35" s="273"/>
      <c r="B35" s="11">
        <f>'1-1'!G6</f>
        <v>0</v>
      </c>
      <c r="C35" s="11">
        <f>'1-1'!G7</f>
        <v>0</v>
      </c>
      <c r="D35" s="273"/>
      <c r="E35" s="11">
        <f>'1-1'!G17</f>
        <v>0</v>
      </c>
      <c r="F35" s="11">
        <f>'1-1'!G18</f>
        <v>0</v>
      </c>
      <c r="G35" s="273"/>
      <c r="H35" s="11">
        <f>'1-1'!G28</f>
        <v>0</v>
      </c>
      <c r="I35" s="11">
        <f>'1-1'!G29</f>
        <v>0</v>
      </c>
    </row>
    <row r="36" spans="1:9">
      <c r="A36" s="273"/>
      <c r="B36" s="11">
        <f>'1-1'!G8</f>
        <v>0</v>
      </c>
      <c r="C36" s="11" t="str">
        <f>CONCATENATE('1-1'!G9,"/",'1-1'!G13)</f>
        <v>/</v>
      </c>
      <c r="D36" s="273"/>
      <c r="E36" s="11">
        <f>'1-1'!G19</f>
        <v>0</v>
      </c>
      <c r="F36" s="11" t="str">
        <f>CONCATENATE('1-1'!G20,"/",'1-1'!G24)</f>
        <v>/</v>
      </c>
      <c r="G36" s="273"/>
      <c r="H36" s="11">
        <f>'1-1'!G30</f>
        <v>0</v>
      </c>
      <c r="I36" s="11" t="str">
        <f>CONCATENATE('1-1'!G31,"/",'1-1'!G35)</f>
        <v>/</v>
      </c>
    </row>
    <row r="37" spans="1:9" ht="16.5" hidden="1" customHeight="1">
      <c r="A37" s="273"/>
      <c r="B37" s="275">
        <f>'1-1'!G14</f>
        <v>0</v>
      </c>
      <c r="C37" s="275"/>
      <c r="D37" s="273"/>
      <c r="E37" s="275">
        <f>'1-1'!G25</f>
        <v>0</v>
      </c>
      <c r="F37" s="275"/>
      <c r="G37" s="273"/>
      <c r="H37" s="275"/>
      <c r="I37" s="275"/>
    </row>
    <row r="38" spans="1:9">
      <c r="A38" s="274" t="s">
        <v>125</v>
      </c>
      <c r="B38" s="274"/>
      <c r="C38" s="19" t="s">
        <v>217</v>
      </c>
      <c r="D38" s="274" t="s">
        <v>125</v>
      </c>
      <c r="E38" s="274"/>
      <c r="F38" s="19" t="s">
        <v>217</v>
      </c>
      <c r="G38" s="274" t="s">
        <v>125</v>
      </c>
      <c r="H38" s="274"/>
      <c r="I38" s="19" t="s">
        <v>217</v>
      </c>
    </row>
    <row r="39" spans="1:9">
      <c r="A39" s="9" t="s">
        <v>341</v>
      </c>
      <c r="B39" s="272">
        <f>B2+144/24</f>
        <v>45781.333333333336</v>
      </c>
      <c r="C39" s="272"/>
      <c r="D39" s="9" t="s">
        <v>341</v>
      </c>
      <c r="E39" s="271">
        <f>B39+250/1440</f>
        <v>45781.506944444445</v>
      </c>
      <c r="F39" s="271"/>
      <c r="G39" s="9" t="s">
        <v>341</v>
      </c>
      <c r="H39" s="272">
        <f>B39+9/24</f>
        <v>45781.708333333336</v>
      </c>
      <c r="I39" s="272"/>
    </row>
    <row r="40" spans="1:9">
      <c r="A40" s="9" t="s">
        <v>356</v>
      </c>
      <c r="B40" s="272">
        <f>B39+144/24</f>
        <v>45787.333333333336</v>
      </c>
      <c r="C40" s="272"/>
      <c r="D40" s="9" t="s">
        <v>356</v>
      </c>
      <c r="E40" s="271">
        <f>E39+144/24</f>
        <v>45787.506944444445</v>
      </c>
      <c r="F40" s="271"/>
      <c r="G40" s="9" t="s">
        <v>356</v>
      </c>
      <c r="H40" s="272">
        <f>H39+144/24</f>
        <v>45787.708333333336</v>
      </c>
      <c r="I40" s="272"/>
    </row>
    <row r="41" spans="1:9">
      <c r="A41" s="273" t="s">
        <v>339</v>
      </c>
      <c r="B41" s="11" t="str">
        <f>'1-1'!H4</f>
        <v>흰밥</v>
      </c>
      <c r="C41" s="11" t="str">
        <f>'1-1'!H5</f>
        <v>사골배춧국</v>
      </c>
      <c r="D41" s="273" t="s">
        <v>348</v>
      </c>
      <c r="E41" s="11" t="str">
        <f>'1-1'!H15</f>
        <v>흰밥</v>
      </c>
      <c r="F41" s="11" t="str">
        <f>'1-1'!H16</f>
        <v>소고기미역국</v>
      </c>
      <c r="G41" s="273" t="s">
        <v>346</v>
      </c>
      <c r="H41" s="11" t="str">
        <f>'1-1'!H26</f>
        <v>흰밥</v>
      </c>
      <c r="I41" s="11" t="str">
        <f>'1-1'!H27</f>
        <v>순두부백탕</v>
      </c>
    </row>
    <row r="42" spans="1:9">
      <c r="A42" s="273"/>
      <c r="B42" s="11" t="str">
        <f>'1-1'!H6</f>
        <v>해산물유산슬</v>
      </c>
      <c r="C42" s="11" t="str">
        <f>'1-1'!H7</f>
        <v>메추리알장조림</v>
      </c>
      <c r="D42" s="273"/>
      <c r="E42" s="11" t="str">
        <f>'1-1'!H17</f>
        <v>고구마닭갈비</v>
      </c>
      <c r="F42" s="11" t="str">
        <f>'1-1'!H18</f>
        <v>참치타르콘샐러드</v>
      </c>
      <c r="G42" s="273"/>
      <c r="H42" s="11" t="str">
        <f>'1-1'!H28</f>
        <v>임연수조림</v>
      </c>
      <c r="I42" s="11" t="str">
        <f>'1-1'!H29</f>
        <v>순대찜/들깨초장</v>
      </c>
    </row>
    <row r="43" spans="1:9">
      <c r="A43" s="273"/>
      <c r="B43" s="11" t="str">
        <f>'1-1'!H8</f>
        <v>파래무침</v>
      </c>
      <c r="C43" s="11" t="str">
        <f>CONCATENATE('1-1'!H9,"/",'1-1'!H13)</f>
        <v>배추김치/흰  죽</v>
      </c>
      <c r="D43" s="273"/>
      <c r="E43" s="11" t="str">
        <f>'1-1'!H19</f>
        <v>취나물절임</v>
      </c>
      <c r="F43" s="11" t="str">
        <f>CONCATENATE('1-1'!H20,"/",'1-1'!H24)</f>
        <v>배추김치/소고기버섯죽</v>
      </c>
      <c r="G43" s="273"/>
      <c r="H43" s="11" t="str">
        <f>'1-1'!H30</f>
        <v>비름나물</v>
      </c>
      <c r="I43" s="11" t="str">
        <f>CONCATENATE('1-1'!H31,"/",'1-1'!H35)</f>
        <v>배추김치/순두부치즈죽</v>
      </c>
    </row>
    <row r="44" spans="1:9">
      <c r="A44" s="274" t="s">
        <v>125</v>
      </c>
      <c r="B44" s="274"/>
      <c r="C44" s="19" t="s">
        <v>217</v>
      </c>
      <c r="D44" s="274" t="s">
        <v>125</v>
      </c>
      <c r="E44" s="274"/>
      <c r="F44" s="19" t="s">
        <v>217</v>
      </c>
      <c r="G44" s="274" t="s">
        <v>125</v>
      </c>
      <c r="H44" s="274"/>
      <c r="I44" s="19" t="s">
        <v>217</v>
      </c>
    </row>
    <row r="45" spans="1:9">
      <c r="A45" s="9" t="s">
        <v>341</v>
      </c>
      <c r="B45" s="272">
        <f>B2+7</f>
        <v>45782.333333333336</v>
      </c>
      <c r="C45" s="272"/>
      <c r="D45" s="9" t="s">
        <v>341</v>
      </c>
      <c r="E45" s="271">
        <f>B45+250/1440</f>
        <v>45782.506944444445</v>
      </c>
      <c r="F45" s="271"/>
      <c r="G45" s="9" t="s">
        <v>341</v>
      </c>
      <c r="H45" s="272">
        <f>B45+9/24</f>
        <v>45782.708333333336</v>
      </c>
      <c r="I45" s="272"/>
    </row>
    <row r="46" spans="1:9">
      <c r="A46" s="9" t="s">
        <v>356</v>
      </c>
      <c r="B46" s="272">
        <f>B45+144/24</f>
        <v>45788.333333333336</v>
      </c>
      <c r="C46" s="272"/>
      <c r="D46" s="9" t="s">
        <v>356</v>
      </c>
      <c r="E46" s="271">
        <f>E45+144/24</f>
        <v>45788.506944444445</v>
      </c>
      <c r="F46" s="271"/>
      <c r="G46" s="9" t="s">
        <v>356</v>
      </c>
      <c r="H46" s="272">
        <f>H45+144/24</f>
        <v>45788.708333333336</v>
      </c>
      <c r="I46" s="272"/>
    </row>
    <row r="47" spans="1:9">
      <c r="A47" s="273" t="s">
        <v>339</v>
      </c>
      <c r="B47" s="11" t="str">
        <f>'1-2'!B4</f>
        <v>흰밥</v>
      </c>
      <c r="C47" s="11" t="str">
        <f>'1-2'!B7</f>
        <v>낙지젓무무침</v>
      </c>
      <c r="D47" s="273" t="s">
        <v>348</v>
      </c>
      <c r="E47" s="11" t="str">
        <f>'1-2'!B15</f>
        <v>흰밥</v>
      </c>
      <c r="F47" s="11" t="str">
        <f>'1-2'!B16</f>
        <v>배추된장국</v>
      </c>
      <c r="G47" s="273" t="s">
        <v>346</v>
      </c>
      <c r="H47" s="11" t="str">
        <f>'1-2'!B26</f>
        <v>흰밥</v>
      </c>
      <c r="I47" s="11" t="str">
        <f>'1-2'!B27</f>
        <v>유부우동국</v>
      </c>
    </row>
    <row r="48" spans="1:9">
      <c r="A48" s="273"/>
      <c r="B48" s="11" t="str">
        <f>'1-2'!B5</f>
        <v>북어콩나물국</v>
      </c>
      <c r="C48" s="11" t="str">
        <f>'1-2'!B8</f>
        <v>양상추겉절이</v>
      </c>
      <c r="D48" s="273"/>
      <c r="E48" s="11" t="str">
        <f>'1-2'!B17</f>
        <v>제육볶음</v>
      </c>
      <c r="F48" s="11" t="str">
        <f>'1-2'!B18</f>
        <v>단호박가지튀김</v>
      </c>
      <c r="G48" s="273"/>
      <c r="H48" s="11" t="str">
        <f>'1-2'!B28</f>
        <v>가오리찜</v>
      </c>
      <c r="I48" s="11" t="str">
        <f>'1-2'!B29</f>
        <v>베이컨스크램블</v>
      </c>
    </row>
    <row r="49" spans="1:9">
      <c r="A49" s="273"/>
      <c r="B49" s="11" t="str">
        <f>'1-2'!B6</f>
        <v>두부두루치기</v>
      </c>
      <c r="C49" s="11" t="str">
        <f>CONCATENATE('1-2'!B9,"/",'1-2'!B13)</f>
        <v>배추김치/흰   죽</v>
      </c>
      <c r="D49" s="273"/>
      <c r="E49" s="11" t="str">
        <f>'1-2'!B19</f>
        <v>모듬쌈/우렁쌈장</v>
      </c>
      <c r="F49" s="11" t="str">
        <f>CONCATENATE('1-2'!B20,"/",'1-2'!B24)</f>
        <v>배추김치/게살채소죽</v>
      </c>
      <c r="G49" s="273"/>
      <c r="H49" s="11" t="str">
        <f>'1-2'!B30</f>
        <v>고구마순무침</v>
      </c>
      <c r="I49" s="11" t="str">
        <f>CONCATENATE('1-2'!B31,"/",'1-2'!B35)</f>
        <v>배추김치/닭가슴살죽</v>
      </c>
    </row>
    <row r="50" spans="1:9" hidden="1">
      <c r="A50" s="273"/>
      <c r="B50" s="275" t="str">
        <f>'1-2'!B13</f>
        <v>흰   죽</v>
      </c>
      <c r="C50" s="275"/>
      <c r="D50" s="273"/>
      <c r="E50" s="275"/>
      <c r="F50" s="275"/>
      <c r="G50" s="273"/>
      <c r="H50" s="275"/>
      <c r="I50" s="275"/>
    </row>
    <row r="51" spans="1:9">
      <c r="A51" s="274" t="s">
        <v>125</v>
      </c>
      <c r="B51" s="274"/>
      <c r="C51" s="19" t="s">
        <v>217</v>
      </c>
      <c r="D51" s="274" t="s">
        <v>125</v>
      </c>
      <c r="E51" s="274"/>
      <c r="F51" s="19" t="s">
        <v>217</v>
      </c>
      <c r="G51" s="274" t="s">
        <v>125</v>
      </c>
      <c r="H51" s="274"/>
      <c r="I51" s="19" t="s">
        <v>217</v>
      </c>
    </row>
    <row r="52" spans="1:9">
      <c r="A52" s="9" t="s">
        <v>341</v>
      </c>
      <c r="B52" s="272">
        <f>B45+24/24</f>
        <v>45783.333333333336</v>
      </c>
      <c r="C52" s="272"/>
      <c r="D52" s="9" t="s">
        <v>341</v>
      </c>
      <c r="E52" s="271">
        <f>B52+250/1440</f>
        <v>45783.506944444445</v>
      </c>
      <c r="F52" s="271"/>
      <c r="G52" s="9" t="s">
        <v>341</v>
      </c>
      <c r="H52" s="272">
        <f>B52+9/24</f>
        <v>45783.708333333336</v>
      </c>
      <c r="I52" s="272"/>
    </row>
    <row r="53" spans="1:9">
      <c r="A53" s="9" t="s">
        <v>356</v>
      </c>
      <c r="B53" s="272">
        <f>B52+144/24</f>
        <v>45789.333333333336</v>
      </c>
      <c r="C53" s="272"/>
      <c r="D53" s="9" t="s">
        <v>356</v>
      </c>
      <c r="E53" s="271">
        <f>E52+144/24</f>
        <v>45789.506944444445</v>
      </c>
      <c r="F53" s="271"/>
      <c r="G53" s="9" t="s">
        <v>356</v>
      </c>
      <c r="H53" s="272">
        <f>H52+144/24</f>
        <v>45789.708333333336</v>
      </c>
      <c r="I53" s="272"/>
    </row>
    <row r="54" spans="1:9">
      <c r="A54" s="273" t="s">
        <v>339</v>
      </c>
      <c r="B54" s="11" t="str">
        <f>'1-2'!C4</f>
        <v>흰밥</v>
      </c>
      <c r="C54" s="11" t="str">
        <f>'1-2'!C7</f>
        <v>올방개묵/부추장</v>
      </c>
      <c r="D54" s="273" t="s">
        <v>348</v>
      </c>
      <c r="E54" s="11" t="str">
        <f>'1-2'!C15</f>
        <v>흰밥</v>
      </c>
      <c r="F54" s="11" t="str">
        <f>'1-2'!C16</f>
        <v>토란만둣국</v>
      </c>
      <c r="G54" s="273" t="s">
        <v>346</v>
      </c>
      <c r="H54" s="11" t="str">
        <f>'1-2'!C26</f>
        <v>흰밥</v>
      </c>
      <c r="I54" s="11" t="str">
        <f>'1-2'!C27</f>
        <v>시금치된장국</v>
      </c>
    </row>
    <row r="55" spans="1:9">
      <c r="A55" s="273"/>
      <c r="B55" s="11" t="str">
        <f>'1-2'!C5</f>
        <v>바지락뭇국</v>
      </c>
      <c r="C55" s="11" t="str">
        <f>'1-2'!C8</f>
        <v>민찌마늘쫑볶음</v>
      </c>
      <c r="D55" s="273"/>
      <c r="E55" s="11" t="str">
        <f>'1-2'!C17</f>
        <v>고등어무조림</v>
      </c>
      <c r="F55" s="11" t="str">
        <f>'1-2'!C18</f>
        <v>너비아니볶음</v>
      </c>
      <c r="G55" s="273"/>
      <c r="H55" s="11" t="str">
        <f>'1-2'!C28</f>
        <v>소고기숙주볶음</v>
      </c>
      <c r="I55" s="11" t="str">
        <f>'1-2'!C29</f>
        <v>연근조림</v>
      </c>
    </row>
    <row r="56" spans="1:9">
      <c r="A56" s="273"/>
      <c r="B56" s="11" t="str">
        <f>'1-2'!C6</f>
        <v>고추잡채</v>
      </c>
      <c r="C56" s="11" t="str">
        <f>CONCATENATE('1-2'!C9,"/",'1-2'!C13)</f>
        <v>배추김치/흰   죽</v>
      </c>
      <c r="D56" s="273"/>
      <c r="E56" s="11" t="str">
        <f>'1-2'!C19</f>
        <v>무말랭이무침</v>
      </c>
      <c r="F56" s="11" t="str">
        <f>CONCATENATE('1-2'!C20,"/",'1-2'!C24)</f>
        <v>배추김치/흑임자죽</v>
      </c>
      <c r="G56" s="273"/>
      <c r="H56" s="11" t="str">
        <f>'1-2'!C30</f>
        <v>골뱅이실곤약무침</v>
      </c>
      <c r="I56" s="11" t="str">
        <f>CONCATENATE('1-2'!C31,"/",'1-2'!C35)</f>
        <v>배추김치/새우살죽</v>
      </c>
    </row>
    <row r="57" spans="1:9" hidden="1">
      <c r="A57" s="273"/>
      <c r="B57" s="275" t="str">
        <f>'1-2'!C13</f>
        <v>흰   죽</v>
      </c>
      <c r="C57" s="275"/>
      <c r="D57" s="273"/>
      <c r="E57" s="275"/>
      <c r="F57" s="275"/>
      <c r="G57" s="273"/>
      <c r="H57" s="275"/>
      <c r="I57" s="275"/>
    </row>
    <row r="58" spans="1:9">
      <c r="A58" s="274" t="s">
        <v>125</v>
      </c>
      <c r="B58" s="274"/>
      <c r="C58" s="19" t="s">
        <v>217</v>
      </c>
      <c r="D58" s="274" t="s">
        <v>125</v>
      </c>
      <c r="E58" s="274"/>
      <c r="F58" s="19" t="s">
        <v>217</v>
      </c>
      <c r="G58" s="274" t="s">
        <v>125</v>
      </c>
      <c r="H58" s="274"/>
      <c r="I58" s="19" t="s">
        <v>217</v>
      </c>
    </row>
    <row r="59" spans="1:9">
      <c r="A59" s="9" t="s">
        <v>341</v>
      </c>
      <c r="B59" s="272">
        <f>B45+48/24</f>
        <v>45784.333333333336</v>
      </c>
      <c r="C59" s="272"/>
      <c r="D59" s="9" t="s">
        <v>341</v>
      </c>
      <c r="E59" s="271">
        <f>B59+250/1440</f>
        <v>45784.506944444445</v>
      </c>
      <c r="F59" s="271"/>
      <c r="G59" s="9" t="s">
        <v>341</v>
      </c>
      <c r="H59" s="272">
        <f>B59+9/24</f>
        <v>45784.708333333336</v>
      </c>
      <c r="I59" s="272"/>
    </row>
    <row r="60" spans="1:9">
      <c r="A60" s="9" t="s">
        <v>356</v>
      </c>
      <c r="B60" s="272">
        <f>B59+144/24</f>
        <v>45790.333333333336</v>
      </c>
      <c r="C60" s="272"/>
      <c r="D60" s="9" t="s">
        <v>356</v>
      </c>
      <c r="E60" s="271">
        <f>E59+144/24</f>
        <v>45790.506944444445</v>
      </c>
      <c r="F60" s="271"/>
      <c r="G60" s="9" t="s">
        <v>356</v>
      </c>
      <c r="H60" s="272">
        <f>H59+144/24</f>
        <v>45790.708333333336</v>
      </c>
      <c r="I60" s="272"/>
    </row>
    <row r="61" spans="1:9">
      <c r="A61" s="273" t="s">
        <v>339</v>
      </c>
      <c r="B61" s="11" t="str">
        <f>'1-2'!D4</f>
        <v>흰밥</v>
      </c>
      <c r="C61" s="11" t="str">
        <f>'1-2'!D7</f>
        <v>새우양송이들깨탕</v>
      </c>
      <c r="D61" s="273" t="s">
        <v>348</v>
      </c>
      <c r="E61" s="11" t="str">
        <f>'1-2'!D15</f>
        <v>생채소비빔밥/비빔장</v>
      </c>
      <c r="F61" s="11" t="str">
        <f>'1-2'!D16</f>
        <v>두부청국장</v>
      </c>
      <c r="G61" s="273" t="s">
        <v>346</v>
      </c>
      <c r="H61" s="11" t="str">
        <f>'1-2'!D26</f>
        <v>흰밥</v>
      </c>
      <c r="I61" s="11" t="str">
        <f>'1-2'!D27</f>
        <v>버섯찌개</v>
      </c>
    </row>
    <row r="62" spans="1:9">
      <c r="A62" s="273"/>
      <c r="B62" s="11" t="str">
        <f>'1-2'!D5</f>
        <v>어묵국</v>
      </c>
      <c r="C62" s="11" t="str">
        <f>'1-2'!D8</f>
        <v>건곤드레나물</v>
      </c>
      <c r="D62" s="273"/>
      <c r="E62" s="11" t="str">
        <f>'1-2'!D17</f>
        <v>-</v>
      </c>
      <c r="F62" s="11" t="str">
        <f>'1-2'!D18</f>
        <v>마늘닭강정</v>
      </c>
      <c r="G62" s="273"/>
      <c r="H62" s="11" t="str">
        <f>'1-2'!D28</f>
        <v>양볼락조림</v>
      </c>
      <c r="I62" s="11" t="str">
        <f>'1-2'!D29</f>
        <v>가리비치즈구이</v>
      </c>
    </row>
    <row r="63" spans="1:9">
      <c r="A63" s="273"/>
      <c r="B63" s="11" t="str">
        <f>'1-2'!D6</f>
        <v>돼지고기장조림</v>
      </c>
      <c r="C63" s="11" t="str">
        <f>CONCATENATE('1-2'!D9,"/",'1-2'!D13)</f>
        <v>배추김치/흰   죽</v>
      </c>
      <c r="D63" s="273"/>
      <c r="E63" s="11" t="str">
        <f>'1-2'!D19</f>
        <v>브로콜리샐러드</v>
      </c>
      <c r="F63" s="11" t="str">
        <f>CONCATENATE('1-2'!D20,"/",'1-2'!D24)</f>
        <v>배추김치/녹두죽</v>
      </c>
      <c r="G63" s="273"/>
      <c r="H63" s="11" t="str">
        <f>'1-2'!D30</f>
        <v>참나물무침</v>
      </c>
      <c r="I63" s="11" t="str">
        <f>CONCATENATE('1-2'!D31,"/",'1-2'!D35)</f>
        <v>배추김치/소고기채소죽</v>
      </c>
    </row>
    <row r="64" spans="1:9" hidden="1">
      <c r="A64" s="273"/>
      <c r="B64" s="275" t="str">
        <f>'1-2'!D13</f>
        <v>흰   죽</v>
      </c>
      <c r="C64" s="275"/>
      <c r="D64" s="273"/>
      <c r="E64" s="275"/>
      <c r="F64" s="275"/>
      <c r="G64" s="273"/>
      <c r="H64" s="275"/>
      <c r="I64" s="275"/>
    </row>
    <row r="65" spans="1:9">
      <c r="A65" s="274" t="s">
        <v>125</v>
      </c>
      <c r="B65" s="274"/>
      <c r="C65" s="19" t="s">
        <v>217</v>
      </c>
      <c r="D65" s="274" t="s">
        <v>125</v>
      </c>
      <c r="E65" s="274"/>
      <c r="F65" s="19" t="s">
        <v>217</v>
      </c>
      <c r="G65" s="274" t="s">
        <v>125</v>
      </c>
      <c r="H65" s="274"/>
      <c r="I65" s="19" t="s">
        <v>217</v>
      </c>
    </row>
    <row r="66" spans="1:9">
      <c r="A66" s="9" t="s">
        <v>341</v>
      </c>
      <c r="B66" s="272">
        <f>B45+72/24</f>
        <v>45785.333333333336</v>
      </c>
      <c r="C66" s="272"/>
      <c r="D66" s="9" t="s">
        <v>341</v>
      </c>
      <c r="E66" s="271">
        <f>B66+250/1440</f>
        <v>45785.506944444445</v>
      </c>
      <c r="F66" s="271"/>
      <c r="G66" s="9" t="s">
        <v>341</v>
      </c>
      <c r="H66" s="272">
        <f>B66+9/24</f>
        <v>45785.708333333336</v>
      </c>
      <c r="I66" s="272"/>
    </row>
    <row r="67" spans="1:9">
      <c r="A67" s="9" t="s">
        <v>356</v>
      </c>
      <c r="B67" s="272">
        <f>B66+144/24</f>
        <v>45791.333333333336</v>
      </c>
      <c r="C67" s="272"/>
      <c r="D67" s="9" t="s">
        <v>356</v>
      </c>
      <c r="E67" s="271">
        <f>E66+144/24</f>
        <v>45791.506944444445</v>
      </c>
      <c r="F67" s="271"/>
      <c r="G67" s="9" t="s">
        <v>356</v>
      </c>
      <c r="H67" s="272">
        <f>H66+144/24</f>
        <v>45791.708333333336</v>
      </c>
      <c r="I67" s="272"/>
    </row>
    <row r="68" spans="1:9">
      <c r="A68" s="273" t="s">
        <v>339</v>
      </c>
      <c r="B68" s="11" t="str">
        <f>'1-2'!E4</f>
        <v>흰밥</v>
      </c>
      <c r="C68" s="11" t="str">
        <f>'1-2'!E8</f>
        <v>크래미숙주무침</v>
      </c>
      <c r="D68" s="273" t="s">
        <v>348</v>
      </c>
      <c r="E68" s="11" t="str">
        <f>'1-2'!E15</f>
        <v>흰밥</v>
      </c>
      <c r="F68" s="11" t="str">
        <f>'1-2'!E16</f>
        <v>소고기미역국</v>
      </c>
      <c r="G68" s="273" t="s">
        <v>346</v>
      </c>
      <c r="H68" s="11" t="str">
        <f>'1-2'!E26</f>
        <v>흰밥</v>
      </c>
      <c r="I68" s="11" t="str">
        <f>'1-2'!E27</f>
        <v>게살스프</v>
      </c>
    </row>
    <row r="69" spans="1:9">
      <c r="A69" s="273"/>
      <c r="B69" s="11" t="str">
        <f>'1-2'!E5</f>
        <v>얼갈이된장국</v>
      </c>
      <c r="C69" s="11" t="str">
        <f>'1-2'!E7</f>
        <v>진미채조림</v>
      </c>
      <c r="D69" s="273"/>
      <c r="E69" s="11" t="str">
        <f>'1-2'!E17</f>
        <v>장어구이</v>
      </c>
      <c r="F69" s="11" t="str">
        <f>'1-2'!E18</f>
        <v>고기경단조림</v>
      </c>
      <c r="G69" s="273"/>
      <c r="H69" s="11" t="str">
        <f>'1-2'!E28</f>
        <v>짜장소스</v>
      </c>
      <c r="I69" s="11" t="str">
        <f>'1-2'!E29</f>
        <v>한식잡채</v>
      </c>
    </row>
    <row r="70" spans="1:9">
      <c r="A70" s="273"/>
      <c r="B70" s="11" t="str">
        <f>'1-2'!E6</f>
        <v>사태단호박찜</v>
      </c>
      <c r="C70" s="11" t="str">
        <f>CONCATENATE('1-2'!E9,"/",'1-2'!E13)</f>
        <v>배추김치/흰   죽</v>
      </c>
      <c r="D70" s="273"/>
      <c r="E70" s="11" t="str">
        <f>'1-2'!E19</f>
        <v>인삼샐러드</v>
      </c>
      <c r="F70" s="11" t="str">
        <f>CONCATENATE('1-2'!E20,"/",'1-2'!E24)</f>
        <v>배추김치/장어죽</v>
      </c>
      <c r="G70" s="273"/>
      <c r="H70" s="11" t="str">
        <f>'1-2'!E30</f>
        <v>돌나물초무침</v>
      </c>
      <c r="I70" s="11" t="str">
        <f>CONCATENATE('1-2'!E31,"/",'1-2'!E35)</f>
        <v>배추김치/게살채소죽</v>
      </c>
    </row>
    <row r="71" spans="1:9" hidden="1">
      <c r="A71" s="273"/>
      <c r="B71" s="275" t="str">
        <f>'1-2'!E13</f>
        <v>흰   죽</v>
      </c>
      <c r="C71" s="275"/>
      <c r="D71" s="273"/>
      <c r="E71" s="275"/>
      <c r="F71" s="275"/>
      <c r="G71" s="273"/>
      <c r="H71" s="275"/>
      <c r="I71" s="275"/>
    </row>
    <row r="72" spans="1:9">
      <c r="A72" s="274" t="s">
        <v>125</v>
      </c>
      <c r="B72" s="274"/>
      <c r="C72" s="19" t="s">
        <v>217</v>
      </c>
      <c r="D72" s="274" t="s">
        <v>125</v>
      </c>
      <c r="E72" s="274"/>
      <c r="F72" s="19" t="s">
        <v>217</v>
      </c>
      <c r="G72" s="274" t="s">
        <v>125</v>
      </c>
      <c r="H72" s="274"/>
      <c r="I72" s="19" t="s">
        <v>217</v>
      </c>
    </row>
    <row r="73" spans="1:9">
      <c r="A73" s="9" t="s">
        <v>341</v>
      </c>
      <c r="B73" s="272">
        <f>B45+96/24</f>
        <v>45786.333333333336</v>
      </c>
      <c r="C73" s="272"/>
      <c r="D73" s="9" t="s">
        <v>341</v>
      </c>
      <c r="E73" s="271">
        <f>B73+250/1440</f>
        <v>45786.506944444445</v>
      </c>
      <c r="F73" s="271"/>
      <c r="G73" s="9" t="s">
        <v>341</v>
      </c>
      <c r="H73" s="272">
        <f>B73+9/24</f>
        <v>45786.708333333336</v>
      </c>
      <c r="I73" s="272"/>
    </row>
    <row r="74" spans="1:9">
      <c r="A74" s="9" t="s">
        <v>356</v>
      </c>
      <c r="B74" s="272">
        <f>B73+144/24</f>
        <v>45792.333333333336</v>
      </c>
      <c r="C74" s="272"/>
      <c r="D74" s="9" t="s">
        <v>356</v>
      </c>
      <c r="E74" s="271">
        <f>E73+144/24</f>
        <v>45792.506944444445</v>
      </c>
      <c r="F74" s="271"/>
      <c r="G74" s="9" t="s">
        <v>356</v>
      </c>
      <c r="H74" s="272">
        <f>H73+144/24</f>
        <v>45792.708333333336</v>
      </c>
      <c r="I74" s="272"/>
    </row>
    <row r="75" spans="1:9">
      <c r="A75" s="273" t="s">
        <v>339</v>
      </c>
      <c r="B75" s="11" t="str">
        <f>'1-2'!F4</f>
        <v>흰밥</v>
      </c>
      <c r="C75" s="11" t="str">
        <f>'1-2'!F7</f>
        <v>씨앗젓갈</v>
      </c>
      <c r="D75" s="273" t="s">
        <v>348</v>
      </c>
      <c r="E75" s="11" t="str">
        <f>'1-2'!F15</f>
        <v>흰밥</v>
      </c>
      <c r="F75" s="11" t="str">
        <f>'1-2'!F16</f>
        <v>김치콩나물국</v>
      </c>
      <c r="G75" s="273" t="s">
        <v>346</v>
      </c>
      <c r="H75" s="11" t="str">
        <f>'1-2'!F26</f>
        <v>흰밥</v>
      </c>
      <c r="I75" s="11" t="str">
        <f>'1-2'!F27</f>
        <v>아귀탕</v>
      </c>
    </row>
    <row r="76" spans="1:9">
      <c r="A76" s="273"/>
      <c r="B76" s="11" t="str">
        <f>'1-2'!F5</f>
        <v>소고기뭇국</v>
      </c>
      <c r="C76" s="11" t="str">
        <f>'1-2'!F8</f>
        <v>김가루쪽파무침</v>
      </c>
      <c r="D76" s="273"/>
      <c r="E76" s="11" t="str">
        <f>'1-2'!F17</f>
        <v>소불고기</v>
      </c>
      <c r="F76" s="11" t="str">
        <f>'1-2'!F18</f>
        <v>도토리묵무침</v>
      </c>
      <c r="G76" s="273"/>
      <c r="H76" s="11" t="str">
        <f>'1-2'!F28</f>
        <v>언양식바싹불고기</v>
      </c>
      <c r="I76" s="11" t="str">
        <f>'1-2'!F29</f>
        <v>피자오믈렛</v>
      </c>
    </row>
    <row r="77" spans="1:9">
      <c r="A77" s="273"/>
      <c r="B77" s="11" t="str">
        <f>'1-2'!F6</f>
        <v>코다리양념찜</v>
      </c>
      <c r="C77" s="11" t="str">
        <f>CONCATENATE('1-2'!F9,"/",'1-2'!F13)</f>
        <v>배추김치/흰   죽</v>
      </c>
      <c r="D77" s="273"/>
      <c r="E77" s="11" t="str">
        <f>'1-2'!F19</f>
        <v>물파래무무침</v>
      </c>
      <c r="F77" s="11" t="str">
        <f>CONCATENATE('1-2'!F20,"/",'1-2'!F24)</f>
        <v>배추김치/참치채소죽</v>
      </c>
      <c r="G77" s="273"/>
      <c r="H77" s="11" t="str">
        <f>'1-2'!F30</f>
        <v>오이맛살무침</v>
      </c>
      <c r="I77" s="11" t="str">
        <f>CONCATENATE('1-2'!F31,"/",'1-2'!F35)</f>
        <v>배추김치/녹두죽</v>
      </c>
    </row>
    <row r="78" spans="1:9" hidden="1">
      <c r="A78" s="273"/>
      <c r="B78" s="275" t="str">
        <f>'1-2'!F13</f>
        <v>흰   죽</v>
      </c>
      <c r="C78" s="275"/>
      <c r="D78" s="273"/>
      <c r="E78" s="275"/>
      <c r="F78" s="275"/>
      <c r="G78" s="273"/>
      <c r="H78" s="275"/>
      <c r="I78" s="275"/>
    </row>
    <row r="79" spans="1:9">
      <c r="A79" s="274" t="s">
        <v>125</v>
      </c>
      <c r="B79" s="274"/>
      <c r="C79" s="19" t="s">
        <v>217</v>
      </c>
      <c r="D79" s="274" t="s">
        <v>125</v>
      </c>
      <c r="E79" s="274"/>
      <c r="F79" s="19" t="s">
        <v>217</v>
      </c>
      <c r="G79" s="274" t="s">
        <v>125</v>
      </c>
      <c r="H79" s="274"/>
      <c r="I79" s="19" t="s">
        <v>217</v>
      </c>
    </row>
    <row r="80" spans="1:9">
      <c r="A80" s="9" t="s">
        <v>341</v>
      </c>
      <c r="B80" s="272">
        <f>B45+120/24</f>
        <v>45787.333333333336</v>
      </c>
      <c r="C80" s="272"/>
      <c r="D80" s="9" t="s">
        <v>341</v>
      </c>
      <c r="E80" s="271">
        <f>B80+250/1440</f>
        <v>45787.506944444445</v>
      </c>
      <c r="F80" s="271"/>
      <c r="G80" s="9" t="s">
        <v>341</v>
      </c>
      <c r="H80" s="272">
        <f>B80+9/24</f>
        <v>45787.708333333336</v>
      </c>
      <c r="I80" s="272"/>
    </row>
    <row r="81" spans="1:9">
      <c r="A81" s="9" t="s">
        <v>356</v>
      </c>
      <c r="B81" s="272">
        <f>B80+144/24</f>
        <v>45793.333333333336</v>
      </c>
      <c r="C81" s="272"/>
      <c r="D81" s="9" t="s">
        <v>356</v>
      </c>
      <c r="E81" s="271">
        <f>E80+144/24</f>
        <v>45793.506944444445</v>
      </c>
      <c r="F81" s="271"/>
      <c r="G81" s="9" t="s">
        <v>356</v>
      </c>
      <c r="H81" s="272">
        <f>H80+144/24</f>
        <v>45793.708333333336</v>
      </c>
      <c r="I81" s="272"/>
    </row>
    <row r="82" spans="1:9">
      <c r="A82" s="273" t="s">
        <v>339</v>
      </c>
      <c r="B82" s="13">
        <f>B4</f>
        <v>0</v>
      </c>
      <c r="C82" s="11" t="str">
        <f>'1-2'!G7</f>
        <v>밥새우멸치볶음</v>
      </c>
      <c r="D82" s="273" t="s">
        <v>348</v>
      </c>
      <c r="E82" s="12" t="str">
        <f>'1-2'!G15</f>
        <v>흰밥</v>
      </c>
      <c r="F82" s="12" t="str">
        <f>'1-2'!G16</f>
        <v>소고기미역국</v>
      </c>
      <c r="G82" s="273" t="s">
        <v>346</v>
      </c>
      <c r="H82" s="11" t="str">
        <f>'1-2'!G26</f>
        <v>흰밥</v>
      </c>
      <c r="I82" s="11" t="str">
        <f>'1-2'!G27</f>
        <v>아욱된장국</v>
      </c>
    </row>
    <row r="83" spans="1:9">
      <c r="A83" s="273"/>
      <c r="B83" s="11" t="str">
        <f>'1-2'!G5</f>
        <v>시래기콩비지탕</v>
      </c>
      <c r="C83" s="11" t="str">
        <f>'1-2'!G8</f>
        <v>궁채들깨나물</v>
      </c>
      <c r="D83" s="273"/>
      <c r="E83" s="12" t="str">
        <f>'1-2'!G17</f>
        <v>오징어초무침</v>
      </c>
      <c r="F83" s="12" t="str">
        <f>'1-2'!G18</f>
        <v>주먹완자조림</v>
      </c>
      <c r="G83" s="273"/>
      <c r="H83" s="13" t="str">
        <f>'1-2'!G28</f>
        <v>오리로스구이</v>
      </c>
      <c r="I83" s="11" t="str">
        <f>'1-2'!G29</f>
        <v>쌀국수볶음</v>
      </c>
    </row>
    <row r="84" spans="1:9">
      <c r="A84" s="273"/>
      <c r="B84" s="11" t="str">
        <f>'1-2'!G6</f>
        <v>닭봉간장조림</v>
      </c>
      <c r="C84" s="11" t="str">
        <f>CONCATENATE('1-2'!G9,"/",'1-2'!G13)</f>
        <v>배추김치/흰   죽</v>
      </c>
      <c r="D84" s="273"/>
      <c r="E84" s="12" t="str">
        <f>'1-2'!G19</f>
        <v>간장깻잎지</v>
      </c>
      <c r="F84" s="11" t="str">
        <f>CONCATENATE('1-2'!G20,"/",'1-2'!G24)</f>
        <v>배추김치/두부계란죽</v>
      </c>
      <c r="G84" s="273"/>
      <c r="H84" s="11" t="str">
        <f>'1-2'!G30</f>
        <v>오이지무침</v>
      </c>
      <c r="I84" s="11" t="str">
        <f>CONCATENATE('1-2'!G31,"/",'1-2'!G35)</f>
        <v>배추김치/흑임자죽</v>
      </c>
    </row>
    <row r="85" spans="1:9" hidden="1">
      <c r="A85" s="273"/>
      <c r="B85" s="275" t="str">
        <f>'1-2'!G13</f>
        <v>흰   죽</v>
      </c>
      <c r="C85" s="275"/>
      <c r="D85" s="273"/>
      <c r="E85" s="276"/>
      <c r="F85" s="276"/>
      <c r="G85" s="273"/>
      <c r="H85" s="275"/>
      <c r="I85" s="275"/>
    </row>
    <row r="86" spans="1:9">
      <c r="A86" s="274" t="s">
        <v>125</v>
      </c>
      <c r="B86" s="274"/>
      <c r="C86" s="19" t="s">
        <v>217</v>
      </c>
      <c r="D86" s="274" t="s">
        <v>125</v>
      </c>
      <c r="E86" s="274"/>
      <c r="F86" s="19" t="s">
        <v>217</v>
      </c>
      <c r="G86" s="274" t="s">
        <v>125</v>
      </c>
      <c r="H86" s="274"/>
      <c r="I86" s="19" t="s">
        <v>217</v>
      </c>
    </row>
    <row r="87" spans="1:9">
      <c r="A87" s="9" t="s">
        <v>341</v>
      </c>
      <c r="B87" s="272">
        <f>B45+144/24</f>
        <v>45788.333333333336</v>
      </c>
      <c r="C87" s="272"/>
      <c r="D87" s="9" t="s">
        <v>341</v>
      </c>
      <c r="E87" s="271">
        <f>B87+250/1440</f>
        <v>45788.506944444445</v>
      </c>
      <c r="F87" s="271"/>
      <c r="G87" s="9" t="s">
        <v>341</v>
      </c>
      <c r="H87" s="272">
        <f>B87+9/24</f>
        <v>45788.708333333336</v>
      </c>
      <c r="I87" s="272"/>
    </row>
    <row r="88" spans="1:9">
      <c r="A88" s="9" t="s">
        <v>356</v>
      </c>
      <c r="B88" s="272">
        <f>B87+144/24</f>
        <v>45794.333333333336</v>
      </c>
      <c r="C88" s="272"/>
      <c r="D88" s="9" t="s">
        <v>356</v>
      </c>
      <c r="E88" s="271">
        <f>E87+144/24</f>
        <v>45794.506944444445</v>
      </c>
      <c r="F88" s="271"/>
      <c r="G88" s="9" t="s">
        <v>356</v>
      </c>
      <c r="H88" s="272">
        <f>H87+144/24</f>
        <v>45794.708333333336</v>
      </c>
      <c r="I88" s="272"/>
    </row>
    <row r="89" spans="1:9">
      <c r="A89" s="273" t="s">
        <v>339</v>
      </c>
      <c r="B89" s="11" t="str">
        <f>'1-2'!H4</f>
        <v>흰밥</v>
      </c>
      <c r="C89" s="11" t="str">
        <f>'1-2'!H7</f>
        <v>계란장조림</v>
      </c>
      <c r="D89" s="273" t="s">
        <v>348</v>
      </c>
      <c r="E89" s="11" t="str">
        <f>'1-2'!H15</f>
        <v>흰밥</v>
      </c>
      <c r="F89" s="11" t="str">
        <f>'1-2'!H16</f>
        <v>해물순두부</v>
      </c>
      <c r="G89" s="273" t="s">
        <v>346</v>
      </c>
      <c r="H89" s="11" t="str">
        <f>'1-2'!H26</f>
        <v>흰밥</v>
      </c>
      <c r="I89" s="11" t="str">
        <f>'1-2'!H27</f>
        <v>버섯토란탕</v>
      </c>
    </row>
    <row r="90" spans="1:9">
      <c r="A90" s="273"/>
      <c r="B90" s="11" t="str">
        <f>'1-2'!H5</f>
        <v>가자미쑥국</v>
      </c>
      <c r="C90" s="11" t="str">
        <f>'1-2'!H8</f>
        <v>취나물무침</v>
      </c>
      <c r="D90" s="273"/>
      <c r="E90" s="11" t="str">
        <f>'1-2'!H17</f>
        <v>들깨백불고기</v>
      </c>
      <c r="F90" s="11" t="str">
        <f>'1-2'!H18</f>
        <v>갈릭콜드파스타</v>
      </c>
      <c r="G90" s="273"/>
      <c r="H90" s="11" t="str">
        <f>'1-2'!H28</f>
        <v>순살대구찜</v>
      </c>
      <c r="I90" s="11" t="str">
        <f>'1-2'!H29</f>
        <v>닭가슴살냉채</v>
      </c>
    </row>
    <row r="91" spans="1:9">
      <c r="A91" s="273"/>
      <c r="B91" s="11" t="str">
        <f>'1-2'!H6</f>
        <v>떡갈비조림</v>
      </c>
      <c r="C91" s="11" t="str">
        <f>CONCATENATE('1-2'!H9,"/",'1-2'!H13)</f>
        <v>배추김치/흰   죽</v>
      </c>
      <c r="D91" s="273"/>
      <c r="E91" s="11" t="str">
        <f>'1-2'!H19</f>
        <v>상추부추무침</v>
      </c>
      <c r="F91" s="11" t="str">
        <f>CONCATENATE('1-2'!H20,"/",'1-2'!H24)</f>
        <v>배추김치/녹두죽</v>
      </c>
      <c r="G91" s="273"/>
      <c r="H91" s="11" t="str">
        <f>'1-2'!H30</f>
        <v>마늘쫑무침</v>
      </c>
      <c r="I91" s="11" t="str">
        <f>CONCATENATE('1-2'!H31,"/",'1-2'!H35)</f>
        <v>배추김치/낙지죽</v>
      </c>
    </row>
    <row r="92" spans="1:9" hidden="1">
      <c r="A92" s="273"/>
      <c r="B92" s="275" t="str">
        <f>'1-2'!H13</f>
        <v>흰   죽</v>
      </c>
      <c r="C92" s="275"/>
      <c r="D92" s="273"/>
      <c r="E92" s="275"/>
      <c r="F92" s="275"/>
      <c r="G92" s="273"/>
      <c r="H92" s="275"/>
      <c r="I92" s="275"/>
    </row>
    <row r="93" spans="1:9">
      <c r="A93" s="280" t="s">
        <v>125</v>
      </c>
      <c r="B93" s="281"/>
      <c r="C93" s="8" t="s">
        <v>217</v>
      </c>
      <c r="D93" s="280" t="s">
        <v>125</v>
      </c>
      <c r="E93" s="281"/>
      <c r="F93" s="8" t="s">
        <v>217</v>
      </c>
      <c r="G93" s="280" t="s">
        <v>125</v>
      </c>
      <c r="H93" s="281"/>
      <c r="I93" s="8" t="s">
        <v>217</v>
      </c>
    </row>
    <row r="94" spans="1:9">
      <c r="A94" s="9" t="s">
        <v>341</v>
      </c>
      <c r="B94" s="272">
        <f>B2+14</f>
        <v>45789.333333333336</v>
      </c>
      <c r="C94" s="272"/>
      <c r="D94" s="9" t="s">
        <v>341</v>
      </c>
      <c r="E94" s="271">
        <f>B94+250/1440</f>
        <v>45789.506944444445</v>
      </c>
      <c r="F94" s="271"/>
      <c r="G94" s="9" t="s">
        <v>341</v>
      </c>
      <c r="H94" s="272">
        <f>B94+9/24</f>
        <v>45789.708333333336</v>
      </c>
      <c r="I94" s="272"/>
    </row>
    <row r="95" spans="1:9">
      <c r="A95" s="9" t="s">
        <v>356</v>
      </c>
      <c r="B95" s="272">
        <f>B94+144/24</f>
        <v>45795.333333333336</v>
      </c>
      <c r="C95" s="272"/>
      <c r="D95" s="9" t="s">
        <v>356</v>
      </c>
      <c r="E95" s="271">
        <f>E94+144/24</f>
        <v>45795.506944444445</v>
      </c>
      <c r="F95" s="271"/>
      <c r="G95" s="9" t="s">
        <v>356</v>
      </c>
      <c r="H95" s="272">
        <f>H94+144/24</f>
        <v>45795.708333333336</v>
      </c>
      <c r="I95" s="272"/>
    </row>
    <row r="96" spans="1:9">
      <c r="A96" s="277" t="s">
        <v>339</v>
      </c>
      <c r="B96" s="11" t="str">
        <f>'1-3'!B4</f>
        <v>흰밥</v>
      </c>
      <c r="C96" s="10" t="str">
        <f>'1-3'!B7</f>
        <v>삼색묵무침</v>
      </c>
      <c r="D96" s="277" t="s">
        <v>348</v>
      </c>
      <c r="E96" s="11" t="str">
        <f>'1-3'!B15</f>
        <v>흰밥</v>
      </c>
      <c r="F96" s="10" t="str">
        <f>'1-3'!B18</f>
        <v>주꾸미돌나물초회</v>
      </c>
      <c r="G96" s="277" t="s">
        <v>346</v>
      </c>
      <c r="H96" s="11" t="str">
        <f>'1-3'!B26</f>
        <v>흰밥</v>
      </c>
      <c r="I96" s="10" t="str">
        <f>'1-3'!B30</f>
        <v>브로콜리베이컨무침</v>
      </c>
    </row>
    <row r="97" spans="1:9">
      <c r="A97" s="278"/>
      <c r="B97" s="11" t="str">
        <f>'1-3'!B5</f>
        <v>호박된장국</v>
      </c>
      <c r="C97" s="10" t="str">
        <f>'1-3'!B8</f>
        <v>무우나물</v>
      </c>
      <c r="D97" s="278"/>
      <c r="E97" s="11" t="str">
        <f>'1-3'!B16</f>
        <v>동태알탕</v>
      </c>
      <c r="F97" s="10" t="str">
        <f>'1-3'!B19</f>
        <v>콩나물무침</v>
      </c>
      <c r="G97" s="278"/>
      <c r="H97" s="11" t="str">
        <f>'1-3'!B27</f>
        <v>청국장</v>
      </c>
      <c r="I97" s="10" t="str">
        <f>'1-3'!B28</f>
        <v>해산물유산슬</v>
      </c>
    </row>
    <row r="98" spans="1:9">
      <c r="A98" s="279"/>
      <c r="B98" s="11" t="str">
        <f>'1-3'!B6</f>
        <v>소고기표고볶음</v>
      </c>
      <c r="C98" s="10" t="str">
        <f>CONCATENATE('1-3'!B9,"/",'1-3'!B13)</f>
        <v>배추김치/흰   죽</v>
      </c>
      <c r="D98" s="279"/>
      <c r="E98" s="11" t="str">
        <f>'1-3'!B17</f>
        <v>돈사태장조림</v>
      </c>
      <c r="F98" s="10" t="str">
        <f>CONCATENATE('1-3'!B20,"/",'1-3'!B24)</f>
        <v>배추김치/흑임자죽</v>
      </c>
      <c r="G98" s="279"/>
      <c r="H98" s="11" t="str">
        <f>'1-3'!B29</f>
        <v>느타리양념볶음</v>
      </c>
      <c r="I98" s="15" t="str">
        <f>CONCATENATE('1-3'!B31,"/",'1-3'!B35)</f>
        <v>배추김치/새우브로콜리죽</v>
      </c>
    </row>
    <row r="99" spans="1:9">
      <c r="A99" s="280" t="s">
        <v>125</v>
      </c>
      <c r="B99" s="281"/>
      <c r="C99" s="8" t="s">
        <v>217</v>
      </c>
      <c r="D99" s="280" t="s">
        <v>125</v>
      </c>
      <c r="E99" s="281"/>
      <c r="F99" s="8" t="s">
        <v>217</v>
      </c>
      <c r="G99" s="280" t="s">
        <v>125</v>
      </c>
      <c r="H99" s="281"/>
      <c r="I99" s="8" t="s">
        <v>217</v>
      </c>
    </row>
    <row r="100" spans="1:9">
      <c r="A100" s="9" t="s">
        <v>341</v>
      </c>
      <c r="B100" s="272">
        <f>B8+14</f>
        <v>45790.333333333336</v>
      </c>
      <c r="C100" s="272"/>
      <c r="D100" s="9" t="s">
        <v>341</v>
      </c>
      <c r="E100" s="271">
        <f>B100+250/1440</f>
        <v>45790.506944444445</v>
      </c>
      <c r="F100" s="271"/>
      <c r="G100" s="9" t="s">
        <v>341</v>
      </c>
      <c r="H100" s="272">
        <f>B100+9/24</f>
        <v>45790.708333333336</v>
      </c>
      <c r="I100" s="272"/>
    </row>
    <row r="101" spans="1:9">
      <c r="A101" s="9" t="s">
        <v>356</v>
      </c>
      <c r="B101" s="272">
        <f>B100+144/24</f>
        <v>45796.333333333336</v>
      </c>
      <c r="C101" s="272"/>
      <c r="D101" s="9" t="s">
        <v>356</v>
      </c>
      <c r="E101" s="271">
        <f>E100+144/24</f>
        <v>45796.506944444445</v>
      </c>
      <c r="F101" s="271"/>
      <c r="G101" s="9" t="s">
        <v>356</v>
      </c>
      <c r="H101" s="272">
        <f>H100+144/24</f>
        <v>45796.708333333336</v>
      </c>
      <c r="I101" s="272"/>
    </row>
    <row r="102" spans="1:9">
      <c r="A102" s="277" t="s">
        <v>339</v>
      </c>
      <c r="B102" s="11" t="str">
        <f>'1-3'!C4</f>
        <v>흰밥</v>
      </c>
      <c r="C102" s="10" t="str">
        <f>'1-3'!C7</f>
        <v>돌자반볶음</v>
      </c>
      <c r="D102" s="277" t="s">
        <v>348</v>
      </c>
      <c r="E102" s="11" t="str">
        <f>'1-3'!C15</f>
        <v>흰밥</v>
      </c>
      <c r="F102" s="10" t="str">
        <f>'1-3'!C18</f>
        <v>모듬순대/들깨초장</v>
      </c>
      <c r="G102" s="277" t="s">
        <v>346</v>
      </c>
      <c r="H102" s="11" t="str">
        <f>'1-3'!C26</f>
        <v>흰밥</v>
      </c>
      <c r="I102" s="10" t="str">
        <f>'1-3'!C29</f>
        <v>꼬막살무침</v>
      </c>
    </row>
    <row r="103" spans="1:9">
      <c r="A103" s="278"/>
      <c r="B103" s="11" t="str">
        <f>'1-3'!C5</f>
        <v>순두부백탕</v>
      </c>
      <c r="C103" s="10" t="str">
        <f>'1-3'!C8</f>
        <v>참나물무침</v>
      </c>
      <c r="D103" s="278"/>
      <c r="E103" s="11" t="str">
        <f>'1-3'!C16</f>
        <v>쑥갓어묵국</v>
      </c>
      <c r="F103" s="10" t="str">
        <f>'1-3'!C19</f>
        <v>미역오이초무침</v>
      </c>
      <c r="G103" s="278"/>
      <c r="H103" s="11" t="str">
        <f>'1-3'!C27</f>
        <v>상추된장국</v>
      </c>
      <c r="I103" s="10" t="str">
        <f>'1-3'!C30</f>
        <v>양배추찜/쪽파장</v>
      </c>
    </row>
    <row r="104" spans="1:9">
      <c r="A104" s="279"/>
      <c r="B104" s="11" t="str">
        <f>'1-3'!C6</f>
        <v>홍어양념찜</v>
      </c>
      <c r="C104" s="10" t="str">
        <f>CONCATENATE('1-3'!C9,"/",'1-3'!C13)</f>
        <v>배추김치/흰   죽</v>
      </c>
      <c r="D104" s="279"/>
      <c r="E104" s="11" t="str">
        <f>'1-3'!C17</f>
        <v>닭감자조림</v>
      </c>
      <c r="F104" s="10" t="str">
        <f>CONCATENATE('1-3'!C20,"/",'1-3'!C24)</f>
        <v>배추김치/닭가슴살죽</v>
      </c>
      <c r="G104" s="279"/>
      <c r="H104" s="11" t="str">
        <f>'1-3'!C28</f>
        <v>간장제육볶음</v>
      </c>
      <c r="I104" s="10" t="str">
        <f>CONCATENATE('1-3'!C31,"/",'1-3'!C35)</f>
        <v>배추김치/녹두죽</v>
      </c>
    </row>
    <row r="105" spans="1:9">
      <c r="A105" s="280" t="s">
        <v>125</v>
      </c>
      <c r="B105" s="281"/>
      <c r="C105" s="8" t="s">
        <v>217</v>
      </c>
      <c r="D105" s="280" t="s">
        <v>125</v>
      </c>
      <c r="E105" s="281"/>
      <c r="F105" s="8" t="s">
        <v>217</v>
      </c>
      <c r="G105" s="280" t="s">
        <v>125</v>
      </c>
      <c r="H105" s="281"/>
      <c r="I105" s="8" t="s">
        <v>217</v>
      </c>
    </row>
    <row r="106" spans="1:9">
      <c r="A106" s="9" t="s">
        <v>341</v>
      </c>
      <c r="B106" s="272">
        <f>B14+14</f>
        <v>45791.333333333336</v>
      </c>
      <c r="C106" s="272"/>
      <c r="D106" s="9" t="s">
        <v>341</v>
      </c>
      <c r="E106" s="271">
        <f>B106+250/1440</f>
        <v>45791.506944444445</v>
      </c>
      <c r="F106" s="271"/>
      <c r="G106" s="9" t="s">
        <v>341</v>
      </c>
      <c r="H106" s="272">
        <f>B106+9/24</f>
        <v>45791.708333333336</v>
      </c>
      <c r="I106" s="272"/>
    </row>
    <row r="107" spans="1:9">
      <c r="A107" s="9" t="s">
        <v>356</v>
      </c>
      <c r="B107" s="272">
        <f>B106+144/24</f>
        <v>45797.333333333336</v>
      </c>
      <c r="C107" s="272"/>
      <c r="D107" s="9" t="s">
        <v>356</v>
      </c>
      <c r="E107" s="271">
        <f>E106+144/24</f>
        <v>45797.506944444445</v>
      </c>
      <c r="F107" s="271"/>
      <c r="G107" s="9" t="s">
        <v>356</v>
      </c>
      <c r="H107" s="272">
        <f>H106+144/24</f>
        <v>45797.708333333336</v>
      </c>
      <c r="I107" s="272"/>
    </row>
    <row r="108" spans="1:9">
      <c r="A108" s="277" t="s">
        <v>339</v>
      </c>
      <c r="B108" s="11" t="str">
        <f>'1-3'!D4</f>
        <v>흰밥</v>
      </c>
      <c r="C108" s="10" t="str">
        <f>'1-3'!D7</f>
        <v>비빔오징어젓</v>
      </c>
      <c r="D108" s="277" t="s">
        <v>348</v>
      </c>
      <c r="E108" s="11" t="str">
        <f>'1-3'!D15</f>
        <v>냉면/비빔장</v>
      </c>
      <c r="F108" s="15" t="str">
        <f>'1-3'!D18</f>
        <v>바싹불고기</v>
      </c>
      <c r="G108" s="277" t="s">
        <v>346</v>
      </c>
      <c r="H108" s="11" t="str">
        <f>'1-3'!D26</f>
        <v>흰밥</v>
      </c>
      <c r="I108" s="10" t="str">
        <f>'1-3'!D29</f>
        <v>소고기미나리전</v>
      </c>
    </row>
    <row r="109" spans="1:9">
      <c r="A109" s="278"/>
      <c r="B109" s="11" t="str">
        <f>'1-3'!D5</f>
        <v>대구맑은탕</v>
      </c>
      <c r="C109" s="10" t="str">
        <f>'1-3'!D8</f>
        <v>시금치나물</v>
      </c>
      <c r="D109" s="278"/>
      <c r="E109" s="11" t="str">
        <f>'1-3'!D16</f>
        <v>추가밥</v>
      </c>
      <c r="F109" s="10" t="str">
        <f>'1-3'!D19</f>
        <v>열무김치/쌈무무침</v>
      </c>
      <c r="G109" s="278"/>
      <c r="H109" s="11" t="str">
        <f>'1-3'!D27</f>
        <v>맑은육개장</v>
      </c>
      <c r="I109" s="10" t="str">
        <f>'1-3'!D30</f>
        <v>비름나물</v>
      </c>
    </row>
    <row r="110" spans="1:9">
      <c r="A110" s="279"/>
      <c r="B110" s="11" t="str">
        <f>'1-3'!D6</f>
        <v>고기산적조림</v>
      </c>
      <c r="C110" s="10" t="str">
        <f>CONCATENATE('1-3'!D9,"/",'1-3'!D13)</f>
        <v>배추김치/흰   죽</v>
      </c>
      <c r="D110" s="279"/>
      <c r="E110" s="11" t="str">
        <f>'1-3'!D17</f>
        <v>-</v>
      </c>
      <c r="F110" s="10" t="str">
        <f>CONCATENATE('1-3'!D20,"/",'1-3'!D24)</f>
        <v>배추김치/소고기채소죽</v>
      </c>
      <c r="G110" s="279"/>
      <c r="H110" s="11" t="str">
        <f>'1-3'!D28</f>
        <v>갈치조림</v>
      </c>
      <c r="I110" s="10" t="str">
        <f>CONCATENATE('1-3'!D31,"/",'1-3'!D35)</f>
        <v>배추김치/참치계란죽</v>
      </c>
    </row>
    <row r="111" spans="1:9">
      <c r="A111" s="280" t="s">
        <v>125</v>
      </c>
      <c r="B111" s="281"/>
      <c r="C111" s="8" t="s">
        <v>217</v>
      </c>
      <c r="D111" s="280" t="s">
        <v>125</v>
      </c>
      <c r="E111" s="281"/>
      <c r="F111" s="8" t="s">
        <v>217</v>
      </c>
      <c r="G111" s="280" t="s">
        <v>125</v>
      </c>
      <c r="H111" s="281"/>
      <c r="I111" s="8" t="s">
        <v>217</v>
      </c>
    </row>
    <row r="112" spans="1:9">
      <c r="A112" s="9" t="s">
        <v>341</v>
      </c>
      <c r="B112" s="272">
        <f>B20+14</f>
        <v>45792.333333333336</v>
      </c>
      <c r="C112" s="272"/>
      <c r="D112" s="9" t="s">
        <v>341</v>
      </c>
      <c r="E112" s="271">
        <f>B112+250/1440</f>
        <v>45792.506944444445</v>
      </c>
      <c r="F112" s="271"/>
      <c r="G112" s="9" t="s">
        <v>341</v>
      </c>
      <c r="H112" s="272">
        <f>B112+9/24</f>
        <v>45792.708333333336</v>
      </c>
      <c r="I112" s="272"/>
    </row>
    <row r="113" spans="1:9">
      <c r="A113" s="9" t="s">
        <v>356</v>
      </c>
      <c r="B113" s="272">
        <f>B112+144/24</f>
        <v>45798.333333333336</v>
      </c>
      <c r="C113" s="272"/>
      <c r="D113" s="9" t="s">
        <v>356</v>
      </c>
      <c r="E113" s="271">
        <f>E112+144/24</f>
        <v>45798.506944444445</v>
      </c>
      <c r="F113" s="271"/>
      <c r="G113" s="9" t="s">
        <v>356</v>
      </c>
      <c r="H113" s="272">
        <f>H112+144/24</f>
        <v>45798.708333333336</v>
      </c>
      <c r="I113" s="272"/>
    </row>
    <row r="114" spans="1:9">
      <c r="A114" s="277" t="s">
        <v>339</v>
      </c>
      <c r="B114" s="11" t="str">
        <f>'1-3'!E4</f>
        <v>흰밥</v>
      </c>
      <c r="C114" s="10" t="str">
        <f>'1-3'!E7</f>
        <v>잔멸치볶음</v>
      </c>
      <c r="D114" s="277" t="s">
        <v>348</v>
      </c>
      <c r="E114" s="11" t="str">
        <f>'1-3'!E15</f>
        <v>흰밥</v>
      </c>
      <c r="F114" s="10" t="str">
        <f>'1-3'!E18</f>
        <v>명란떡갈비</v>
      </c>
      <c r="G114" s="277" t="s">
        <v>346</v>
      </c>
      <c r="H114" s="11" t="str">
        <f>'1-3'!E26</f>
        <v>흰밥</v>
      </c>
      <c r="I114" s="10" t="str">
        <f>'1-3'!E29</f>
        <v>비빔막국수</v>
      </c>
    </row>
    <row r="115" spans="1:9">
      <c r="A115" s="278"/>
      <c r="B115" s="11" t="str">
        <f>'1-3'!E5</f>
        <v>물만둣국</v>
      </c>
      <c r="C115" s="10" t="str">
        <f>'1-3'!E8</f>
        <v>가지나물</v>
      </c>
      <c r="D115" s="278"/>
      <c r="E115" s="11" t="str">
        <f>'1-3'!E16</f>
        <v>소고기미역국</v>
      </c>
      <c r="F115" s="10" t="str">
        <f>'1-3'!E19</f>
        <v>발사믹샐러드</v>
      </c>
      <c r="G115" s="278"/>
      <c r="H115" s="11" t="str">
        <f>'1-3'!E27</f>
        <v>열무된장국</v>
      </c>
      <c r="I115" s="10" t="str">
        <f>'1-3'!E30</f>
        <v>상추겉절이</v>
      </c>
    </row>
    <row r="116" spans="1:9">
      <c r="A116" s="279"/>
      <c r="B116" s="11" t="str">
        <f>'1-3'!E6</f>
        <v>버섯두부들깨탕</v>
      </c>
      <c r="C116" s="10" t="str">
        <f>CONCATENATE('1-3'!E9,"/",'1-3'!E13)</f>
        <v>배추김치/흰   죽</v>
      </c>
      <c r="D116" s="279"/>
      <c r="E116" s="11" t="str">
        <f>'1-3'!E17</f>
        <v>코다리시래기조림</v>
      </c>
      <c r="F116" s="10" t="str">
        <f>CONCATENATE('1-3'!E20,"/",'1-3'!E24)</f>
        <v>배추김치/녹두죽</v>
      </c>
      <c r="G116" s="279"/>
      <c r="H116" s="11" t="str">
        <f>'1-3'!E29</f>
        <v>비빔막국수</v>
      </c>
      <c r="I116" s="10" t="str">
        <f>CONCATENATE('1-3'!E31,"/",'1-3'!E35)</f>
        <v>배추김치/흑임자죽</v>
      </c>
    </row>
    <row r="117" spans="1:9">
      <c r="A117" s="280" t="s">
        <v>125</v>
      </c>
      <c r="B117" s="281"/>
      <c r="C117" s="8" t="s">
        <v>217</v>
      </c>
      <c r="D117" s="280" t="s">
        <v>125</v>
      </c>
      <c r="E117" s="281"/>
      <c r="F117" s="8" t="s">
        <v>217</v>
      </c>
      <c r="G117" s="280" t="s">
        <v>125</v>
      </c>
      <c r="H117" s="281"/>
      <c r="I117" s="8" t="s">
        <v>217</v>
      </c>
    </row>
    <row r="118" spans="1:9">
      <c r="A118" s="9" t="s">
        <v>341</v>
      </c>
      <c r="B118" s="272">
        <f>B26+14</f>
        <v>45793.333333333336</v>
      </c>
      <c r="C118" s="272"/>
      <c r="D118" s="9" t="s">
        <v>341</v>
      </c>
      <c r="E118" s="271">
        <f>B118+250/1440</f>
        <v>45793.506944444445</v>
      </c>
      <c r="F118" s="271"/>
      <c r="G118" s="9" t="s">
        <v>341</v>
      </c>
      <c r="H118" s="272">
        <f>B118+9/24</f>
        <v>45793.708333333336</v>
      </c>
      <c r="I118" s="272"/>
    </row>
    <row r="119" spans="1:9">
      <c r="A119" s="9" t="s">
        <v>356</v>
      </c>
      <c r="B119" s="272">
        <f>B118+144/24</f>
        <v>45799.333333333336</v>
      </c>
      <c r="C119" s="272"/>
      <c r="D119" s="9" t="s">
        <v>356</v>
      </c>
      <c r="E119" s="271">
        <f>E118+144/24</f>
        <v>45799.506944444445</v>
      </c>
      <c r="F119" s="271"/>
      <c r="G119" s="9" t="s">
        <v>356</v>
      </c>
      <c r="H119" s="272">
        <f>H118+144/24</f>
        <v>45799.708333333336</v>
      </c>
      <c r="I119" s="272"/>
    </row>
    <row r="120" spans="1:9">
      <c r="A120" s="277" t="s">
        <v>339</v>
      </c>
      <c r="B120" s="11" t="str">
        <f>'1-3'!F4</f>
        <v>흰밥</v>
      </c>
      <c r="C120" s="10" t="str">
        <f>'1-3'!F7</f>
        <v>단호박샐러드</v>
      </c>
      <c r="D120" s="277" t="s">
        <v>348</v>
      </c>
      <c r="E120" s="11" t="str">
        <f>'1-3'!F15</f>
        <v>흰밥</v>
      </c>
      <c r="F120" s="10" t="str">
        <f>'1-3'!F18</f>
        <v>버섯잡채</v>
      </c>
      <c r="G120" s="277" t="s">
        <v>346</v>
      </c>
      <c r="H120" s="11" t="str">
        <f>'1-3'!F26</f>
        <v>흰밥</v>
      </c>
      <c r="I120" s="10" t="str">
        <f>'1-3'!F29</f>
        <v>고구마꿀찜</v>
      </c>
    </row>
    <row r="121" spans="1:9">
      <c r="A121" s="278"/>
      <c r="B121" s="11" t="str">
        <f>'1-3'!F5</f>
        <v>북어해장국</v>
      </c>
      <c r="C121" s="10" t="str">
        <f>'1-3'!F8</f>
        <v>건새우마늘쫑볶음</v>
      </c>
      <c r="D121" s="278"/>
      <c r="E121" s="11" t="str">
        <f>'1-3'!F16</f>
        <v>해물순두부찌개</v>
      </c>
      <c r="F121" s="10" t="str">
        <f>'1-3'!F19</f>
        <v>미나리쪽파무침</v>
      </c>
      <c r="G121" s="278"/>
      <c r="H121" s="11" t="str">
        <f>'1-3'!F27</f>
        <v>닭뭇국</v>
      </c>
      <c r="I121" s="10" t="str">
        <f>'1-3'!F30</f>
        <v>크래미양배추무침</v>
      </c>
    </row>
    <row r="122" spans="1:9">
      <c r="A122" s="279"/>
      <c r="B122" s="11" t="str">
        <f>'1-3'!F6</f>
        <v>모둠장조림</v>
      </c>
      <c r="C122" s="10" t="str">
        <f>CONCATENATE('1-3'!F9,"/",'1-3'!F13)</f>
        <v>배추김치/흰   죽</v>
      </c>
      <c r="D122" s="279"/>
      <c r="E122" s="11" t="str">
        <f>'1-3'!F17</f>
        <v>레몬탕수육</v>
      </c>
      <c r="F122" s="10" t="str">
        <f>CONCATENATE('1-3'!F20,"/",'1-3'!F24)</f>
        <v>배추김치/순두부치즈죽</v>
      </c>
      <c r="G122" s="279"/>
      <c r="H122" s="11" t="str">
        <f>'1-3'!F28</f>
        <v>해물완자조림</v>
      </c>
      <c r="I122" s="15" t="str">
        <f>CONCATENATE('1-3'!F31,"/",'1-3'!F35)</f>
        <v>배추김치/닭살채소죽</v>
      </c>
    </row>
    <row r="123" spans="1:9">
      <c r="A123" s="280" t="s">
        <v>125</v>
      </c>
      <c r="B123" s="281"/>
      <c r="C123" s="8" t="s">
        <v>217</v>
      </c>
      <c r="D123" s="280" t="s">
        <v>125</v>
      </c>
      <c r="E123" s="281"/>
      <c r="F123" s="8" t="s">
        <v>217</v>
      </c>
      <c r="G123" s="280" t="s">
        <v>125</v>
      </c>
      <c r="H123" s="281"/>
      <c r="I123" s="8" t="s">
        <v>217</v>
      </c>
    </row>
    <row r="124" spans="1:9">
      <c r="A124" s="9" t="s">
        <v>341</v>
      </c>
      <c r="B124" s="272">
        <f>B32+14</f>
        <v>45794.333333333336</v>
      </c>
      <c r="C124" s="272"/>
      <c r="D124" s="9" t="s">
        <v>341</v>
      </c>
      <c r="E124" s="271">
        <f>B124+250/1440</f>
        <v>45794.506944444445</v>
      </c>
      <c r="F124" s="271"/>
      <c r="G124" s="9" t="s">
        <v>341</v>
      </c>
      <c r="H124" s="272">
        <f>B124+9/24</f>
        <v>45794.708333333336</v>
      </c>
      <c r="I124" s="272"/>
    </row>
    <row r="125" spans="1:9">
      <c r="A125" s="9" t="s">
        <v>356</v>
      </c>
      <c r="B125" s="272">
        <f>B124+144/24</f>
        <v>45800.333333333336</v>
      </c>
      <c r="C125" s="272"/>
      <c r="D125" s="9" t="s">
        <v>356</v>
      </c>
      <c r="E125" s="271">
        <f>E124+144/24</f>
        <v>45800.506944444445</v>
      </c>
      <c r="F125" s="271"/>
      <c r="G125" s="9" t="s">
        <v>356</v>
      </c>
      <c r="H125" s="272">
        <f>H124+144/24</f>
        <v>45800.708333333336</v>
      </c>
      <c r="I125" s="272"/>
    </row>
    <row r="126" spans="1:9">
      <c r="A126" s="277" t="s">
        <v>339</v>
      </c>
      <c r="B126" s="11" t="str">
        <f>'1-3'!G4</f>
        <v>흰밥</v>
      </c>
      <c r="C126" s="10" t="str">
        <f>'1-3'!G7</f>
        <v>명란오이무침</v>
      </c>
      <c r="D126" s="277" t="s">
        <v>348</v>
      </c>
      <c r="E126" s="11" t="str">
        <f>'1-3'!G15</f>
        <v>흰밥</v>
      </c>
      <c r="F126" s="10" t="str">
        <f>'1-3'!G18</f>
        <v>명태회무침</v>
      </c>
      <c r="G126" s="277" t="s">
        <v>346</v>
      </c>
      <c r="H126" s="11" t="str">
        <f>'1-3'!G26</f>
        <v>흰밥</v>
      </c>
      <c r="I126" s="10" t="str">
        <f>'1-3'!G29</f>
        <v>가리비버터구이</v>
      </c>
    </row>
    <row r="127" spans="1:9">
      <c r="A127" s="278"/>
      <c r="B127" s="11" t="str">
        <f>'1-3'!G5</f>
        <v>소고기뭇국</v>
      </c>
      <c r="C127" s="10" t="str">
        <f>'1-3'!G8</f>
        <v>머위들깨탕</v>
      </c>
      <c r="D127" s="278"/>
      <c r="E127" s="11" t="str">
        <f>'1-3'!G16</f>
        <v>얼갈이된장국</v>
      </c>
      <c r="F127" s="10" t="str">
        <f>'1-3'!G19</f>
        <v>오이지무침</v>
      </c>
      <c r="G127" s="278"/>
      <c r="H127" s="11" t="str">
        <f>'1-3'!G27</f>
        <v>참치들깨탕</v>
      </c>
      <c r="I127" s="10" t="str">
        <f>'1-3'!G30</f>
        <v>시래기된장지짐</v>
      </c>
    </row>
    <row r="128" spans="1:9">
      <c r="A128" s="279"/>
      <c r="B128" s="11" t="str">
        <f>'1-3'!G6</f>
        <v>농어대파찜</v>
      </c>
      <c r="C128" s="10" t="str">
        <f>CONCATENATE('1-3'!G9,"/",'1-3'!G13)</f>
        <v>배추김치/흰   죽</v>
      </c>
      <c r="D128" s="279"/>
      <c r="E128" s="11" t="str">
        <f>'1-3'!G17</f>
        <v>소고기마늘쫑볶음</v>
      </c>
      <c r="F128" s="10" t="str">
        <f>CONCATENATE('1-3'!G20,"/",'1-3'!G24)</f>
        <v>배추김치/소고기표고죽</v>
      </c>
      <c r="G128" s="279"/>
      <c r="H128" s="11" t="str">
        <f>'1-3'!G28</f>
        <v>찹스테이크</v>
      </c>
      <c r="I128" s="15" t="str">
        <f>CONCATENATE('1-3'!G31,"/",'1-3'!G35)</f>
        <v>배추김치/녹두죽</v>
      </c>
    </row>
    <row r="129" spans="1:9">
      <c r="A129" s="280" t="s">
        <v>125</v>
      </c>
      <c r="B129" s="281"/>
      <c r="C129" s="8" t="s">
        <v>217</v>
      </c>
      <c r="D129" s="280" t="s">
        <v>125</v>
      </c>
      <c r="E129" s="281"/>
      <c r="F129" s="8" t="s">
        <v>217</v>
      </c>
      <c r="G129" s="280" t="s">
        <v>125</v>
      </c>
      <c r="H129" s="281"/>
      <c r="I129" s="8" t="s">
        <v>217</v>
      </c>
    </row>
    <row r="130" spans="1:9">
      <c r="A130" s="9" t="s">
        <v>341</v>
      </c>
      <c r="B130" s="272">
        <f>B39+14</f>
        <v>45795.333333333336</v>
      </c>
      <c r="C130" s="272"/>
      <c r="D130" s="9" t="s">
        <v>341</v>
      </c>
      <c r="E130" s="271">
        <f>B130+250/1440</f>
        <v>45795.506944444445</v>
      </c>
      <c r="F130" s="271"/>
      <c r="G130" s="9" t="s">
        <v>341</v>
      </c>
      <c r="H130" s="272">
        <f>B130+9/24</f>
        <v>45795.708333333336</v>
      </c>
      <c r="I130" s="272"/>
    </row>
    <row r="131" spans="1:9">
      <c r="A131" s="9" t="s">
        <v>356</v>
      </c>
      <c r="B131" s="272">
        <f>B130+144/24</f>
        <v>45801.333333333336</v>
      </c>
      <c r="C131" s="272"/>
      <c r="D131" s="9" t="s">
        <v>356</v>
      </c>
      <c r="E131" s="271">
        <f>E130+144/24</f>
        <v>45801.506944444445</v>
      </c>
      <c r="F131" s="271"/>
      <c r="G131" s="9" t="s">
        <v>356</v>
      </c>
      <c r="H131" s="272">
        <f>H130+144/24</f>
        <v>45801.708333333336</v>
      </c>
      <c r="I131" s="272"/>
    </row>
    <row r="132" spans="1:9">
      <c r="A132" s="277" t="s">
        <v>339</v>
      </c>
      <c r="B132" s="11" t="str">
        <f>'1-3'!H4</f>
        <v>흰밥</v>
      </c>
      <c r="C132" s="10" t="str">
        <f>'1-3'!H7</f>
        <v>진미채조림</v>
      </c>
      <c r="D132" s="277" t="s">
        <v>348</v>
      </c>
      <c r="E132" s="11" t="str">
        <f>'1-3'!H15</f>
        <v>흰밥</v>
      </c>
      <c r="F132" s="10" t="str">
        <f>'1-3'!H18</f>
        <v>동그랑땡/케찹</v>
      </c>
      <c r="G132" s="277" t="s">
        <v>346</v>
      </c>
      <c r="H132" s="11" t="str">
        <f>'1-3'!H26</f>
        <v>흰밥</v>
      </c>
      <c r="I132" s="10" t="str">
        <f>'1-3'!H29</f>
        <v>두부폭찹</v>
      </c>
    </row>
    <row r="133" spans="1:9">
      <c r="A133" s="278"/>
      <c r="B133" s="11" t="str">
        <f>'1-3'!H5</f>
        <v>새우계란탕</v>
      </c>
      <c r="C133" s="10" t="str">
        <f>'1-3'!H8</f>
        <v>파래무침</v>
      </c>
      <c r="D133" s="278"/>
      <c r="E133" s="11" t="str">
        <f>'1-3'!H16</f>
        <v>감자수제비</v>
      </c>
      <c r="F133" s="10" t="str">
        <f>'1-3'!H19</f>
        <v>고추잎무침</v>
      </c>
      <c r="G133" s="278"/>
      <c r="H133" s="11" t="str">
        <f>'1-3'!H27</f>
        <v>열무된장국</v>
      </c>
      <c r="I133" s="10" t="str">
        <f>'1-3'!H30</f>
        <v>오복지무침</v>
      </c>
    </row>
    <row r="134" spans="1:9">
      <c r="A134" s="279"/>
      <c r="B134" s="11" t="str">
        <f>'1-3'!H6</f>
        <v>닭봉간장조림</v>
      </c>
      <c r="C134" s="10" t="str">
        <f>CONCATENATE('1-3'!H9,"/",'1-3'!H13)</f>
        <v>배추김치/흰   죽</v>
      </c>
      <c r="D134" s="279"/>
      <c r="E134" s="11" t="str">
        <f>'1-3'!H17</f>
        <v>임연수무조림</v>
      </c>
      <c r="F134" s="15" t="str">
        <f>CONCATENATE('1-3'!H20,"/",'1-3'!H24)</f>
        <v>배추김치/흑임자죽</v>
      </c>
      <c r="G134" s="279"/>
      <c r="H134" s="11" t="str">
        <f>'1-3'!H28</f>
        <v>훈제오리볶음</v>
      </c>
      <c r="I134" s="16" t="str">
        <f>CONCATENATE('1-3'!H31,"/",'1-3'!H35)</f>
        <v>배추김치/가리비죽</v>
      </c>
    </row>
    <row r="135" spans="1:9">
      <c r="A135" s="280" t="s">
        <v>125</v>
      </c>
      <c r="B135" s="281"/>
      <c r="C135" s="8" t="s">
        <v>217</v>
      </c>
      <c r="D135" s="280" t="s">
        <v>125</v>
      </c>
      <c r="E135" s="281"/>
      <c r="F135" s="8" t="s">
        <v>217</v>
      </c>
      <c r="G135" s="280" t="s">
        <v>125</v>
      </c>
      <c r="H135" s="281"/>
      <c r="I135" s="8" t="s">
        <v>217</v>
      </c>
    </row>
    <row r="136" spans="1:9">
      <c r="A136" s="9" t="s">
        <v>341</v>
      </c>
      <c r="B136" s="272">
        <f>B45+14</f>
        <v>45796.333333333336</v>
      </c>
      <c r="C136" s="272"/>
      <c r="D136" s="9" t="s">
        <v>341</v>
      </c>
      <c r="E136" s="271">
        <f>B136+250/1440</f>
        <v>45796.506944444445</v>
      </c>
      <c r="F136" s="271"/>
      <c r="G136" s="9" t="s">
        <v>341</v>
      </c>
      <c r="H136" s="272">
        <f>B136+9/24</f>
        <v>45796.708333333336</v>
      </c>
      <c r="I136" s="272"/>
    </row>
    <row r="137" spans="1:9">
      <c r="A137" s="9" t="s">
        <v>356</v>
      </c>
      <c r="B137" s="272">
        <f>B136+144/24</f>
        <v>45802.333333333336</v>
      </c>
      <c r="C137" s="272"/>
      <c r="D137" s="9" t="s">
        <v>356</v>
      </c>
      <c r="E137" s="271">
        <f>E136+144/24</f>
        <v>45802.506944444445</v>
      </c>
      <c r="F137" s="271"/>
      <c r="G137" s="9" t="s">
        <v>356</v>
      </c>
      <c r="H137" s="272">
        <f>H136+144/24</f>
        <v>45802.708333333336</v>
      </c>
      <c r="I137" s="272"/>
    </row>
    <row r="138" spans="1:9">
      <c r="A138" s="277" t="s">
        <v>339</v>
      </c>
      <c r="B138" s="11" t="str">
        <f>'1-4'!B4</f>
        <v>흰밥</v>
      </c>
      <c r="C138" s="10" t="str">
        <f>'1-4'!B7</f>
        <v>밥새우실치볶음</v>
      </c>
      <c r="D138" s="277" t="s">
        <v>348</v>
      </c>
      <c r="E138" s="11" t="str">
        <f>'1-4'!B15</f>
        <v>흰밥</v>
      </c>
      <c r="F138" s="10" t="str">
        <f>'1-4'!B18</f>
        <v>채소튀김/양념장</v>
      </c>
      <c r="G138" s="277" t="s">
        <v>346</v>
      </c>
      <c r="H138" s="11" t="str">
        <f>'1-4'!B26</f>
        <v>흰밥</v>
      </c>
      <c r="I138" s="10" t="str">
        <f>'1-4'!B29</f>
        <v>참치타르콘샐러드</v>
      </c>
    </row>
    <row r="139" spans="1:9">
      <c r="A139" s="278"/>
      <c r="B139" s="11" t="str">
        <f>'1-4'!B5</f>
        <v>청국장</v>
      </c>
      <c r="C139" s="10" t="str">
        <f>'1-4'!B8</f>
        <v>구운파래김</v>
      </c>
      <c r="D139" s="278"/>
      <c r="E139" s="11" t="str">
        <f>'1-4'!B16</f>
        <v>손만둣국</v>
      </c>
      <c r="F139" s="10" t="str">
        <f>'1-4'!B19</f>
        <v>모듬쌈,고추/쌈장</v>
      </c>
      <c r="G139" s="278"/>
      <c r="H139" s="11" t="str">
        <f>'1-4'!B27</f>
        <v>순살갈비탕</v>
      </c>
      <c r="I139" s="10" t="str">
        <f>'1-4'!B30</f>
        <v>비름나물</v>
      </c>
    </row>
    <row r="140" spans="1:9">
      <c r="A140" s="279"/>
      <c r="B140" s="11" t="str">
        <f>'1-4'!B6</f>
        <v>민찌두부조림</v>
      </c>
      <c r="C140" s="10" t="str">
        <f>CONCATENATE('1-4'!B9,"/",'1-4'!B13)</f>
        <v>배추김치/흰   죽</v>
      </c>
      <c r="D140" s="279"/>
      <c r="E140" s="11" t="str">
        <f>'1-4'!B17</f>
        <v>제육볶음</v>
      </c>
      <c r="F140" s="15" t="str">
        <f>CONCATENATE('1-4'!B20,"/",'1-4'!B24)</f>
        <v>배추김치/바지락살죽</v>
      </c>
      <c r="G140" s="279"/>
      <c r="H140" s="11" t="str">
        <f>'1-4'!B28</f>
        <v>양볼락조림</v>
      </c>
      <c r="I140" s="10" t="str">
        <f>CONCATENATE('1-4'!B31)</f>
        <v>배추김치</v>
      </c>
    </row>
    <row r="141" spans="1:9">
      <c r="A141" s="280" t="s">
        <v>125</v>
      </c>
      <c r="B141" s="281"/>
      <c r="C141" s="8" t="s">
        <v>217</v>
      </c>
      <c r="D141" s="280" t="s">
        <v>125</v>
      </c>
      <c r="E141" s="281"/>
      <c r="F141" s="8" t="s">
        <v>217</v>
      </c>
      <c r="G141" s="280" t="s">
        <v>125</v>
      </c>
      <c r="H141" s="281"/>
      <c r="I141" s="8" t="s">
        <v>217</v>
      </c>
    </row>
    <row r="142" spans="1:9">
      <c r="A142" s="9" t="s">
        <v>341</v>
      </c>
      <c r="B142" s="272">
        <f>B52+14</f>
        <v>45797.333333333336</v>
      </c>
      <c r="C142" s="272"/>
      <c r="D142" s="9" t="s">
        <v>341</v>
      </c>
      <c r="E142" s="271">
        <f>B142+250/1440</f>
        <v>45797.506944444445</v>
      </c>
      <c r="F142" s="271"/>
      <c r="G142" s="9" t="s">
        <v>341</v>
      </c>
      <c r="H142" s="272">
        <f>B142+9/24</f>
        <v>45797.708333333336</v>
      </c>
      <c r="I142" s="272"/>
    </row>
    <row r="143" spans="1:9">
      <c r="A143" s="9" t="s">
        <v>356</v>
      </c>
      <c r="B143" s="272">
        <f>B142+144/24</f>
        <v>45803.333333333336</v>
      </c>
      <c r="C143" s="272"/>
      <c r="D143" s="9" t="s">
        <v>356</v>
      </c>
      <c r="E143" s="271">
        <f>E142+144/24</f>
        <v>45803.506944444445</v>
      </c>
      <c r="F143" s="271"/>
      <c r="G143" s="9" t="s">
        <v>356</v>
      </c>
      <c r="H143" s="272">
        <f>H142+144/24</f>
        <v>45803.708333333336</v>
      </c>
      <c r="I143" s="272"/>
    </row>
    <row r="144" spans="1:9">
      <c r="A144" s="277" t="s">
        <v>339</v>
      </c>
      <c r="B144" s="11" t="str">
        <f>'1-4'!C4</f>
        <v>흰밥</v>
      </c>
      <c r="C144" s="10" t="str">
        <f>'1-4'!C7</f>
        <v>비빔낙지젓</v>
      </c>
      <c r="D144" s="277" t="s">
        <v>348</v>
      </c>
      <c r="E144" s="11" t="str">
        <f>'1-4'!C15</f>
        <v>흰밥</v>
      </c>
      <c r="F144" s="10" t="str">
        <f>'1-4'!C18</f>
        <v>햄감자채볶음</v>
      </c>
      <c r="G144" s="277" t="s">
        <v>346</v>
      </c>
      <c r="H144" s="11" t="str">
        <f>'1-4'!C26</f>
        <v>흰밥</v>
      </c>
      <c r="I144" s="10" t="str">
        <f>'1-4'!C29</f>
        <v>토마토스튜</v>
      </c>
    </row>
    <row r="145" spans="1:9">
      <c r="A145" s="278"/>
      <c r="B145" s="11" t="str">
        <f>'1-4'!C5</f>
        <v>근대된장국</v>
      </c>
      <c r="C145" s="10" t="str">
        <f>'1-4'!C8</f>
        <v>쑥갓두부무침</v>
      </c>
      <c r="D145" s="278"/>
      <c r="E145" s="11" t="str">
        <f>'1-4'!C16</f>
        <v>선지해장국</v>
      </c>
      <c r="F145" s="10" t="str">
        <f>'1-4'!C19</f>
        <v>도라지오이무침</v>
      </c>
      <c r="G145" s="278"/>
      <c r="H145" s="11" t="str">
        <f>'1-4'!C27</f>
        <v>게살스프</v>
      </c>
      <c r="I145" s="10" t="str">
        <f>'1-4'!C30</f>
        <v>가지무침</v>
      </c>
    </row>
    <row r="146" spans="1:9">
      <c r="A146" s="279"/>
      <c r="B146" s="11" t="str">
        <f>'1-4'!C6</f>
        <v>우채숙주볶음</v>
      </c>
      <c r="C146" s="10" t="str">
        <f>CONCATENATE('1-4'!C9,"/",'1-4'!C13)</f>
        <v>배추김치/흰   죽</v>
      </c>
      <c r="D146" s="279"/>
      <c r="E146" s="11" t="str">
        <f>'1-4'!C17</f>
        <v>마늘간장치킨</v>
      </c>
      <c r="F146" s="15" t="str">
        <f>CONCATENATE('1-4'!C20,"/",'1-4'!C24)</f>
        <v>배추김치/녹두죽</v>
      </c>
      <c r="G146" s="279"/>
      <c r="H146" s="11" t="str">
        <f>'1-4'!C28</f>
        <v>찹스테이크</v>
      </c>
      <c r="I146" s="16" t="str">
        <f>CONCATENATE('1-4'!C31,"/",'1-4'!C35)</f>
        <v>배추김치/두부계란죽</v>
      </c>
    </row>
    <row r="147" spans="1:9">
      <c r="A147" s="280" t="s">
        <v>125</v>
      </c>
      <c r="B147" s="281"/>
      <c r="C147" s="8" t="s">
        <v>217</v>
      </c>
      <c r="D147" s="280" t="s">
        <v>125</v>
      </c>
      <c r="E147" s="281"/>
      <c r="F147" s="8" t="s">
        <v>217</v>
      </c>
      <c r="G147" s="280" t="s">
        <v>125</v>
      </c>
      <c r="H147" s="281"/>
      <c r="I147" s="8" t="s">
        <v>217</v>
      </c>
    </row>
    <row r="148" spans="1:9">
      <c r="A148" s="9" t="s">
        <v>341</v>
      </c>
      <c r="B148" s="272">
        <f>B59+14</f>
        <v>45798.333333333336</v>
      </c>
      <c r="C148" s="272"/>
      <c r="D148" s="9" t="s">
        <v>341</v>
      </c>
      <c r="E148" s="271">
        <f>B148+250/1440</f>
        <v>45798.506944444445</v>
      </c>
      <c r="F148" s="271"/>
      <c r="G148" s="9" t="s">
        <v>341</v>
      </c>
      <c r="H148" s="272">
        <f>B148+9/24</f>
        <v>45798.708333333336</v>
      </c>
      <c r="I148" s="272"/>
    </row>
    <row r="149" spans="1:9">
      <c r="A149" s="9" t="s">
        <v>356</v>
      </c>
      <c r="B149" s="272">
        <f>B148+144/24</f>
        <v>45804.333333333336</v>
      </c>
      <c r="C149" s="272"/>
      <c r="D149" s="9" t="s">
        <v>356</v>
      </c>
      <c r="E149" s="271">
        <f>E148+144/24</f>
        <v>45804.506944444445</v>
      </c>
      <c r="F149" s="271"/>
      <c r="G149" s="9" t="s">
        <v>356</v>
      </c>
      <c r="H149" s="272">
        <f>H148+144/24</f>
        <v>45804.708333333336</v>
      </c>
      <c r="I149" s="272"/>
    </row>
    <row r="150" spans="1:9">
      <c r="A150" s="277" t="s">
        <v>339</v>
      </c>
      <c r="B150" s="11" t="str">
        <f>'1-4'!D4</f>
        <v>흰밥</v>
      </c>
      <c r="C150" s="10" t="str">
        <f>'1-4'!D7</f>
        <v>마약계란장</v>
      </c>
      <c r="D150" s="277" t="s">
        <v>348</v>
      </c>
      <c r="E150" s="11" t="str">
        <f>'1-4'!D15</f>
        <v>잔치국수/양념장</v>
      </c>
      <c r="F150" s="10" t="str">
        <f>'1-4'!D18</f>
        <v>오징어초무침</v>
      </c>
      <c r="G150" s="277" t="s">
        <v>346</v>
      </c>
      <c r="H150" s="11" t="str">
        <f>'1-4'!D26</f>
        <v>흰밥</v>
      </c>
      <c r="I150" s="10" t="str">
        <f>'1-4'!D29</f>
        <v>새송이조림</v>
      </c>
    </row>
    <row r="151" spans="1:9">
      <c r="A151" s="278"/>
      <c r="B151" s="11" t="str">
        <f>'1-4'!D5</f>
        <v>바지락콩나물국</v>
      </c>
      <c r="C151" s="10" t="str">
        <f>'1-4'!D8</f>
        <v>양배추된장무침</v>
      </c>
      <c r="D151" s="278"/>
      <c r="E151" s="11" t="str">
        <f>'1-4'!D16</f>
        <v>추가밥</v>
      </c>
      <c r="F151" s="10" t="str">
        <f>'1-4'!D19</f>
        <v>단무지</v>
      </c>
      <c r="G151" s="278"/>
      <c r="H151" s="11" t="str">
        <f>'1-4'!D27</f>
        <v>시금치된장국</v>
      </c>
      <c r="I151" s="10" t="str">
        <f>'1-4'!D30</f>
        <v>방풍나물</v>
      </c>
    </row>
    <row r="152" spans="1:9">
      <c r="A152" s="279"/>
      <c r="B152" s="11" t="str">
        <f>'1-4'!D6</f>
        <v>떡갈비조림</v>
      </c>
      <c r="C152" s="10" t="str">
        <f>CONCATENATE('1-4'!D9,"/",'1-4'!D13)</f>
        <v>배추김치/흰   죽</v>
      </c>
      <c r="D152" s="279"/>
      <c r="E152" s="11" t="str">
        <f>'1-4'!D17</f>
        <v>-</v>
      </c>
      <c r="F152" s="10" t="str">
        <f>CONCATENATE('1-4'!D20,"/",'1-4'!D24)</f>
        <v>배추김치/낙지표고죽</v>
      </c>
      <c r="G152" s="279"/>
      <c r="H152" s="11" t="str">
        <f>'1-4'!D28</f>
        <v>돈갈비찜</v>
      </c>
      <c r="I152" s="10" t="str">
        <f>CONCATENATE('1-4'!D31,"/",'1-4'!D35)</f>
        <v>배추김치/흑임자죽</v>
      </c>
    </row>
    <row r="153" spans="1:9">
      <c r="A153" s="280" t="s">
        <v>125</v>
      </c>
      <c r="B153" s="281"/>
      <c r="C153" s="8" t="s">
        <v>217</v>
      </c>
      <c r="D153" s="280" t="s">
        <v>125</v>
      </c>
      <c r="E153" s="281"/>
      <c r="F153" s="8" t="s">
        <v>217</v>
      </c>
      <c r="G153" s="280" t="s">
        <v>125</v>
      </c>
      <c r="H153" s="281"/>
      <c r="I153" s="8" t="s">
        <v>217</v>
      </c>
    </row>
    <row r="154" spans="1:9">
      <c r="A154" s="9" t="s">
        <v>341</v>
      </c>
      <c r="B154" s="272">
        <f>B66+14</f>
        <v>45799.333333333336</v>
      </c>
      <c r="C154" s="272"/>
      <c r="D154" s="9" t="s">
        <v>341</v>
      </c>
      <c r="E154" s="271">
        <f>B154+250/1440</f>
        <v>45799.506944444445</v>
      </c>
      <c r="F154" s="271"/>
      <c r="G154" s="9" t="s">
        <v>341</v>
      </c>
      <c r="H154" s="272">
        <f>B154+9/24</f>
        <v>45799.708333333336</v>
      </c>
      <c r="I154" s="272"/>
    </row>
    <row r="155" spans="1:9">
      <c r="A155" s="9" t="s">
        <v>356</v>
      </c>
      <c r="B155" s="272">
        <f>B154+144/24</f>
        <v>45805.333333333336</v>
      </c>
      <c r="C155" s="272"/>
      <c r="D155" s="9" t="s">
        <v>356</v>
      </c>
      <c r="E155" s="271">
        <f>E154+144/24</f>
        <v>45805.506944444445</v>
      </c>
      <c r="F155" s="271"/>
      <c r="G155" s="9" t="s">
        <v>356</v>
      </c>
      <c r="H155" s="272">
        <f>H154+144/24</f>
        <v>45805.708333333336</v>
      </c>
      <c r="I155" s="272"/>
    </row>
    <row r="156" spans="1:9">
      <c r="A156" s="277" t="s">
        <v>339</v>
      </c>
      <c r="B156" s="11" t="str">
        <f>'1-4'!E4</f>
        <v>흰밥</v>
      </c>
      <c r="C156" s="10" t="str">
        <f>'1-4'!E7</f>
        <v>단호박꿀찜</v>
      </c>
      <c r="D156" s="277" t="s">
        <v>348</v>
      </c>
      <c r="E156" s="11" t="str">
        <f>'1-4'!E15</f>
        <v>영양찰밥</v>
      </c>
      <c r="F156" s="10" t="str">
        <f>'1-4'!E18</f>
        <v>날치알달걀찜</v>
      </c>
      <c r="G156" s="277" t="s">
        <v>346</v>
      </c>
      <c r="H156" s="11" t="str">
        <f>'1-4'!E26</f>
        <v>흰밥</v>
      </c>
      <c r="I156" s="10" t="str">
        <f>'1-4'!E29</f>
        <v>에그누들볶음</v>
      </c>
    </row>
    <row r="157" spans="1:9">
      <c r="A157" s="278"/>
      <c r="B157" s="11" t="str">
        <f>'1-4'!E5</f>
        <v>북어채뭇국</v>
      </c>
      <c r="C157" s="10" t="str">
        <f>'1-4'!E8</f>
        <v>청경채나물</v>
      </c>
      <c r="D157" s="278"/>
      <c r="E157" s="11" t="str">
        <f>'1-4'!E16</f>
        <v>소고기토란국</v>
      </c>
      <c r="F157" s="10" t="str">
        <f>'1-4'!E19</f>
        <v>얼갈이겉절이/구이김</v>
      </c>
      <c r="G157" s="278"/>
      <c r="H157" s="11" t="str">
        <f>'1-4'!E27</f>
        <v>맑은미역국</v>
      </c>
      <c r="I157" s="10" t="str">
        <f>'1-4'!E30</f>
        <v>고사리나물</v>
      </c>
    </row>
    <row r="158" spans="1:9">
      <c r="A158" s="279"/>
      <c r="B158" s="11" t="str">
        <f>'1-4'!E6</f>
        <v>곤약돈장조림</v>
      </c>
      <c r="C158" s="10" t="str">
        <f>CONCATENATE('1-4'!E9,"/",'1-4'!E13)</f>
        <v>배추김치/흰   죽</v>
      </c>
      <c r="D158" s="279"/>
      <c r="E158" s="11" t="str">
        <f>'1-4'!E17</f>
        <v>조기구이</v>
      </c>
      <c r="F158" s="88" t="str">
        <f>CONCATENATE('1-4'!E20,"/",'1-4'!E24)</f>
        <v>배추김치/소고기죽</v>
      </c>
      <c r="G158" s="279"/>
      <c r="H158" s="11" t="str">
        <f>'1-4'!E28</f>
        <v>소고기배추찜</v>
      </c>
      <c r="I158" s="15" t="str">
        <f>CONCATENATE('1-4'!E31,"/",'1-4'!E35)</f>
        <v>배추김치/녹두죽</v>
      </c>
    </row>
    <row r="159" spans="1:9">
      <c r="A159" s="280" t="s">
        <v>125</v>
      </c>
      <c r="B159" s="281"/>
      <c r="C159" s="8" t="s">
        <v>217</v>
      </c>
      <c r="D159" s="280" t="s">
        <v>125</v>
      </c>
      <c r="E159" s="281"/>
      <c r="F159" s="8" t="s">
        <v>217</v>
      </c>
      <c r="G159" s="280" t="s">
        <v>125</v>
      </c>
      <c r="H159" s="281"/>
      <c r="I159" s="8" t="s">
        <v>217</v>
      </c>
    </row>
    <row r="160" spans="1:9">
      <c r="A160" s="9" t="s">
        <v>341</v>
      </c>
      <c r="B160" s="272">
        <f>B73+14</f>
        <v>45800.333333333336</v>
      </c>
      <c r="C160" s="272"/>
      <c r="D160" s="9" t="s">
        <v>341</v>
      </c>
      <c r="E160" s="271">
        <f>B160+250/1440</f>
        <v>45800.506944444445</v>
      </c>
      <c r="F160" s="271"/>
      <c r="G160" s="9" t="s">
        <v>341</v>
      </c>
      <c r="H160" s="272">
        <f>B160+9/24</f>
        <v>45800.708333333336</v>
      </c>
      <c r="I160" s="272"/>
    </row>
    <row r="161" spans="1:9">
      <c r="A161" s="9" t="s">
        <v>356</v>
      </c>
      <c r="B161" s="272">
        <f>B160+144/24</f>
        <v>45806.333333333336</v>
      </c>
      <c r="C161" s="272"/>
      <c r="D161" s="9" t="s">
        <v>356</v>
      </c>
      <c r="E161" s="271">
        <f>E160+144/24</f>
        <v>45806.506944444445</v>
      </c>
      <c r="F161" s="271"/>
      <c r="G161" s="9" t="s">
        <v>356</v>
      </c>
      <c r="H161" s="272">
        <f>H160+144/24</f>
        <v>45806.708333333336</v>
      </c>
      <c r="I161" s="272"/>
    </row>
    <row r="162" spans="1:9">
      <c r="A162" s="277" t="s">
        <v>339</v>
      </c>
      <c r="B162" s="11" t="str">
        <f>'1-4'!F4</f>
        <v>흰밥</v>
      </c>
      <c r="C162" s="10" t="str">
        <f>'1-4'!F7</f>
        <v>올방개묵김무침</v>
      </c>
      <c r="D162" s="277" t="s">
        <v>348</v>
      </c>
      <c r="E162" s="11" t="str">
        <f>'1-4'!F15</f>
        <v>흰밥</v>
      </c>
      <c r="F162" s="10" t="str">
        <f>'1-4'!F18</f>
        <v>한식잡채</v>
      </c>
      <c r="G162" s="277" t="s">
        <v>346</v>
      </c>
      <c r="H162" s="11" t="str">
        <f>'1-4'!F26</f>
        <v>흰밥</v>
      </c>
      <c r="I162" s="10" t="str">
        <f>'1-4'!F29</f>
        <v>새우채소전</v>
      </c>
    </row>
    <row r="163" spans="1:9">
      <c r="A163" s="278"/>
      <c r="B163" s="11" t="str">
        <f>'1-4'!F5</f>
        <v>파개장</v>
      </c>
      <c r="C163" s="10" t="str">
        <f>'1-4'!F8</f>
        <v>취나물무침</v>
      </c>
      <c r="D163" s="278"/>
      <c r="E163" s="11" t="str">
        <f>'1-4'!F16</f>
        <v>아욱된장국</v>
      </c>
      <c r="F163" s="10" t="str">
        <f>'1-4'!F19</f>
        <v>참나물부추무침</v>
      </c>
      <c r="G163" s="278"/>
      <c r="H163" s="11" t="str">
        <f>'1-4'!F28</f>
        <v>언양식바싹불고기</v>
      </c>
      <c r="I163" s="10" t="str">
        <f>'1-4'!F30</f>
        <v>실곤약무침</v>
      </c>
    </row>
    <row r="164" spans="1:9">
      <c r="A164" s="279"/>
      <c r="B164" s="11" t="str">
        <f>'1-4'!F6</f>
        <v>아귀곤이찜</v>
      </c>
      <c r="C164" s="10" t="str">
        <f>CONCATENATE('1-4'!F9,"/",'1-4'!F13)</f>
        <v>배추김치/흰   죽</v>
      </c>
      <c r="D164" s="279"/>
      <c r="E164" s="11" t="str">
        <f>'1-4'!F17</f>
        <v>오리불고기/쌈무</v>
      </c>
      <c r="F164" s="15" t="str">
        <f>CONCATENATE('1-4'!F20,"/",'1-4'!F24)</f>
        <v>배추김치/흑임자죽</v>
      </c>
      <c r="G164" s="279"/>
      <c r="H164" s="11" t="str">
        <f>'1-4'!F27</f>
        <v>추어탕</v>
      </c>
      <c r="I164" s="16" t="str">
        <f>CONCATENATE('1-4'!F31,"/",'1-4'!F35)</f>
        <v>배추김치/추어죽</v>
      </c>
    </row>
    <row r="165" spans="1:9">
      <c r="A165" s="280" t="s">
        <v>125</v>
      </c>
      <c r="B165" s="281"/>
      <c r="C165" s="8" t="s">
        <v>217</v>
      </c>
      <c r="D165" s="280" t="s">
        <v>125</v>
      </c>
      <c r="E165" s="281"/>
      <c r="F165" s="8" t="s">
        <v>217</v>
      </c>
      <c r="G165" s="280" t="s">
        <v>125</v>
      </c>
      <c r="H165" s="281"/>
      <c r="I165" s="8" t="s">
        <v>217</v>
      </c>
    </row>
    <row r="166" spans="1:9">
      <c r="A166" s="9" t="s">
        <v>341</v>
      </c>
      <c r="B166" s="272">
        <f>B80+14</f>
        <v>45801.333333333336</v>
      </c>
      <c r="C166" s="272"/>
      <c r="D166" s="9" t="s">
        <v>341</v>
      </c>
      <c r="E166" s="271">
        <f>B166+250/1440</f>
        <v>45801.506944444445</v>
      </c>
      <c r="F166" s="271"/>
      <c r="G166" s="9" t="s">
        <v>341</v>
      </c>
      <c r="H166" s="272">
        <f>B166+9/24</f>
        <v>45801.708333333336</v>
      </c>
      <c r="I166" s="272"/>
    </row>
    <row r="167" spans="1:9">
      <c r="A167" s="9" t="s">
        <v>356</v>
      </c>
      <c r="B167" s="272">
        <f>B166+144/24</f>
        <v>45807.333333333336</v>
      </c>
      <c r="C167" s="272"/>
      <c r="D167" s="9" t="s">
        <v>356</v>
      </c>
      <c r="E167" s="271">
        <f>E166+144/24</f>
        <v>45807.506944444445</v>
      </c>
      <c r="F167" s="271"/>
      <c r="G167" s="9" t="s">
        <v>356</v>
      </c>
      <c r="H167" s="272">
        <f>H166+144/24</f>
        <v>45807.708333333336</v>
      </c>
      <c r="I167" s="272"/>
    </row>
    <row r="168" spans="1:9">
      <c r="A168" s="277" t="s">
        <v>339</v>
      </c>
      <c r="B168" s="11" t="str">
        <f>'1-4'!G4</f>
        <v>흰밥</v>
      </c>
      <c r="C168" s="10" t="str">
        <f>'1-4'!G7</f>
        <v>갈치속젓무침</v>
      </c>
      <c r="D168" s="277" t="s">
        <v>348</v>
      </c>
      <c r="E168" s="11" t="str">
        <f>'1-4'!G15</f>
        <v>흰밥</v>
      </c>
      <c r="F168" s="10" t="str">
        <f>'1-4'!G18</f>
        <v>고기산적조림</v>
      </c>
      <c r="G168" s="277" t="s">
        <v>346</v>
      </c>
      <c r="H168" s="11" t="str">
        <f>'1-4'!G26</f>
        <v>흰밥</v>
      </c>
      <c r="I168" s="10" t="str">
        <f>'1-4'!G29</f>
        <v>진미채조림</v>
      </c>
    </row>
    <row r="169" spans="1:9">
      <c r="A169" s="278"/>
      <c r="B169" s="11" t="str">
        <f>'1-4'!G5</f>
        <v>콩비지찌개</v>
      </c>
      <c r="C169" s="10" t="str">
        <f>'1-4'!G8</f>
        <v>민찌고추조림</v>
      </c>
      <c r="D169" s="278"/>
      <c r="E169" s="11" t="str">
        <f>'1-4'!G16</f>
        <v>바지락순두부탕</v>
      </c>
      <c r="F169" s="10" t="str">
        <f>'1-4'!G19</f>
        <v>마늘쫑무침</v>
      </c>
      <c r="G169" s="278"/>
      <c r="H169" s="11" t="str">
        <f>'1-4'!G27</f>
        <v>호박된장국</v>
      </c>
      <c r="I169" s="10" t="str">
        <f>'1-4'!G30</f>
        <v>시금치무침</v>
      </c>
    </row>
    <row r="170" spans="1:9">
      <c r="A170" s="279"/>
      <c r="B170" s="11" t="str">
        <f>'1-4'!G6</f>
        <v>닭봉데리야끼</v>
      </c>
      <c r="C170" s="10" t="str">
        <f>CONCATENATE('1-4'!G9,"/",'1-4'!G13)</f>
        <v>배추김치/흰   죽</v>
      </c>
      <c r="D170" s="279"/>
      <c r="E170" s="11" t="str">
        <f>'1-4'!G17</f>
        <v>삼치김치찜</v>
      </c>
      <c r="F170" s="10" t="str">
        <f>CONCATENATE('1-4'!G20,"/",'1-4'!G24)</f>
        <v>배추김치/녹두죽</v>
      </c>
      <c r="G170" s="279"/>
      <c r="H170" s="11" t="str">
        <f>'1-4'!G28</f>
        <v>우엉잡채/꽃빵</v>
      </c>
      <c r="I170" s="10" t="str">
        <f>CONCATENATE('1-4'!G31,"/",'1-4'!G35)</f>
        <v>배추김치/닭살브로콜리죽</v>
      </c>
    </row>
    <row r="171" spans="1:9">
      <c r="A171" s="280" t="s">
        <v>125</v>
      </c>
      <c r="B171" s="281"/>
      <c r="C171" s="8" t="s">
        <v>217</v>
      </c>
      <c r="D171" s="280" t="s">
        <v>125</v>
      </c>
      <c r="E171" s="281"/>
      <c r="F171" s="8" t="s">
        <v>217</v>
      </c>
      <c r="G171" s="280" t="s">
        <v>125</v>
      </c>
      <c r="H171" s="281"/>
      <c r="I171" s="8" t="s">
        <v>217</v>
      </c>
    </row>
    <row r="172" spans="1:9">
      <c r="A172" s="9" t="s">
        <v>341</v>
      </c>
      <c r="B172" s="272">
        <f>B87+14</f>
        <v>45802.333333333336</v>
      </c>
      <c r="C172" s="272"/>
      <c r="D172" s="9" t="s">
        <v>341</v>
      </c>
      <c r="E172" s="271">
        <f>B172+250/1440</f>
        <v>45802.506944444445</v>
      </c>
      <c r="F172" s="271"/>
      <c r="G172" s="9" t="s">
        <v>341</v>
      </c>
      <c r="H172" s="272">
        <f>B172+9/24</f>
        <v>45802.708333333336</v>
      </c>
      <c r="I172" s="272"/>
    </row>
    <row r="173" spans="1:9">
      <c r="A173" s="9" t="s">
        <v>356</v>
      </c>
      <c r="B173" s="272">
        <f>B172+144/24</f>
        <v>45808.333333333336</v>
      </c>
      <c r="C173" s="272"/>
      <c r="D173" s="9" t="s">
        <v>356</v>
      </c>
      <c r="E173" s="271">
        <f>E172+144/24</f>
        <v>45808.506944444445</v>
      </c>
      <c r="F173" s="271"/>
      <c r="G173" s="9" t="s">
        <v>356</v>
      </c>
      <c r="H173" s="272">
        <f>H172+144/24</f>
        <v>45808.708333333336</v>
      </c>
      <c r="I173" s="272"/>
    </row>
    <row r="174" spans="1:9">
      <c r="A174" s="277" t="s">
        <v>339</v>
      </c>
      <c r="B174" s="11" t="str">
        <f>'1-4'!H4</f>
        <v>흰밥</v>
      </c>
      <c r="C174" s="10" t="str">
        <f>'1-4'!H7</f>
        <v>메추리알장조림</v>
      </c>
      <c r="D174" s="277" t="s">
        <v>348</v>
      </c>
      <c r="E174" s="11" t="str">
        <f>'1-4'!H15</f>
        <v>흰밥</v>
      </c>
      <c r="F174" s="16" t="str">
        <f>'1-4'!H18</f>
        <v>푸실리샐러드</v>
      </c>
      <c r="G174" s="277" t="s">
        <v>346</v>
      </c>
      <c r="H174" s="13" t="str">
        <f>'1-4'!H26</f>
        <v>흰밥</v>
      </c>
      <c r="I174" s="10" t="str">
        <f>'1-4'!H29</f>
        <v>치즈오믈렛</v>
      </c>
    </row>
    <row r="175" spans="1:9">
      <c r="A175" s="278"/>
      <c r="B175" s="11" t="str">
        <f>'1-4'!H5</f>
        <v>소고기뭇국</v>
      </c>
      <c r="C175" s="10" t="str">
        <f>'1-4'!H8</f>
        <v>유부두부무침</v>
      </c>
      <c r="D175" s="278"/>
      <c r="E175" s="11" t="str">
        <f>'1-4'!H16</f>
        <v>어묵국</v>
      </c>
      <c r="F175" s="10" t="str">
        <f>'1-4'!H19</f>
        <v>간장깻잎지</v>
      </c>
      <c r="G175" s="278"/>
      <c r="H175" s="11" t="str">
        <f>'1-4'!H27</f>
        <v>물만둣국</v>
      </c>
      <c r="I175" s="10" t="str">
        <f>'1-4'!H30</f>
        <v>흑임자연근무침</v>
      </c>
    </row>
    <row r="176" spans="1:9">
      <c r="A176" s="279"/>
      <c r="B176" s="11" t="str">
        <f>'1-4'!H6</f>
        <v>해산물굴소스볶음</v>
      </c>
      <c r="C176" s="10" t="str">
        <f>CONCATENATE('1-4'!H9,"/",'1-4'!H13)</f>
        <v>배추김치/흰   죽</v>
      </c>
      <c r="D176" s="279"/>
      <c r="E176" s="11" t="str">
        <f>'1-4'!H17</f>
        <v>파채돈불고기</v>
      </c>
      <c r="F176" s="10" t="str">
        <f>CONCATENATE('1-4'!H20,"/",'1-4'!H24)</f>
        <v>배추김치/바지락채소죽</v>
      </c>
      <c r="G176" s="279"/>
      <c r="H176" s="11" t="str">
        <f>'1-4'!H28</f>
        <v>가오리조림</v>
      </c>
      <c r="I176" s="10" t="str">
        <f>CONCATENATE('1-4'!H31,"/",'1-4'!H35)</f>
        <v>배추김치/흑임자죽</v>
      </c>
    </row>
    <row r="177" spans="1:9">
      <c r="A177" s="280" t="s">
        <v>125</v>
      </c>
      <c r="B177" s="281"/>
      <c r="C177" s="8" t="s">
        <v>217</v>
      </c>
      <c r="D177" s="280" t="s">
        <v>125</v>
      </c>
      <c r="E177" s="281"/>
      <c r="F177" s="8" t="s">
        <v>217</v>
      </c>
      <c r="G177" s="280" t="s">
        <v>125</v>
      </c>
      <c r="H177" s="281"/>
      <c r="I177" s="8" t="s">
        <v>217</v>
      </c>
    </row>
    <row r="178" spans="1:9">
      <c r="A178" s="9" t="s">
        <v>341</v>
      </c>
      <c r="B178" s="272">
        <f>B94+14</f>
        <v>45803.333333333336</v>
      </c>
      <c r="C178" s="272"/>
      <c r="D178" s="9" t="s">
        <v>341</v>
      </c>
      <c r="E178" s="271">
        <f>B178+250/1440</f>
        <v>45803.506944444445</v>
      </c>
      <c r="F178" s="271"/>
      <c r="G178" s="9" t="s">
        <v>341</v>
      </c>
      <c r="H178" s="272">
        <f>B178+9/24</f>
        <v>45803.708333333336</v>
      </c>
      <c r="I178" s="272"/>
    </row>
    <row r="179" spans="1:9">
      <c r="A179" s="9" t="s">
        <v>356</v>
      </c>
      <c r="B179" s="272">
        <f>B178+144/24</f>
        <v>45809.333333333336</v>
      </c>
      <c r="C179" s="272"/>
      <c r="D179" s="9" t="s">
        <v>356</v>
      </c>
      <c r="E179" s="271">
        <f>E178+144/24</f>
        <v>45809.506944444445</v>
      </c>
      <c r="F179" s="271"/>
      <c r="G179" s="9" t="s">
        <v>356</v>
      </c>
      <c r="H179" s="272">
        <f>H178+144/24</f>
        <v>45809.708333333336</v>
      </c>
      <c r="I179" s="272"/>
    </row>
    <row r="180" spans="1:9">
      <c r="A180" s="277" t="s">
        <v>339</v>
      </c>
      <c r="B180" s="11" t="str">
        <f>'1-5'!B4</f>
        <v>흰밥</v>
      </c>
      <c r="C180" s="10" t="str">
        <f>'1-5'!B5</f>
        <v>황태해장국</v>
      </c>
      <c r="D180" s="277" t="s">
        <v>348</v>
      </c>
      <c r="E180" s="11" t="str">
        <f>'1-5'!B15</f>
        <v>흰밥</v>
      </c>
      <c r="F180" s="10" t="str">
        <f>'1-5'!B16</f>
        <v>등뼈해장국</v>
      </c>
      <c r="G180" s="277" t="s">
        <v>346</v>
      </c>
      <c r="H180" s="11" t="str">
        <f>'1-5'!B26</f>
        <v>흰밥</v>
      </c>
      <c r="I180" s="10" t="str">
        <f>'1-5'!B27</f>
        <v>두부김칫국</v>
      </c>
    </row>
    <row r="181" spans="1:9">
      <c r="A181" s="278"/>
      <c r="B181" s="11" t="str">
        <f>'1-5'!B6</f>
        <v>마늘안심조림</v>
      </c>
      <c r="C181" s="10" t="str">
        <f>'1-5'!B8</f>
        <v>오이지무침</v>
      </c>
      <c r="D181" s="278"/>
      <c r="E181" s="11" t="str">
        <f>'1-5'!B17</f>
        <v>들기름두부구이/쪽파장</v>
      </c>
      <c r="F181" s="10" t="str">
        <f>'1-5'!B18</f>
        <v>어묵계란볶이</v>
      </c>
      <c r="G181" s="278"/>
      <c r="H181" s="11" t="str">
        <f>'1-5'!B28</f>
        <v>닭다리후라이드</v>
      </c>
      <c r="I181" s="10" t="str">
        <f>'1-5'!B29</f>
        <v>명란감자조림</v>
      </c>
    </row>
    <row r="182" spans="1:9">
      <c r="A182" s="279"/>
      <c r="B182" s="11" t="str">
        <f>'1-5'!B7</f>
        <v>잔멸치볶음</v>
      </c>
      <c r="C182" s="10" t="str">
        <f>CONCATENATE('1-5'!B9,"/",'1-5'!B13)</f>
        <v>배추김치/흰   죽</v>
      </c>
      <c r="D182" s="279"/>
      <c r="E182" s="11" t="str">
        <f>'1-5'!B19</f>
        <v>콩나물잡채</v>
      </c>
      <c r="F182" s="10" t="str">
        <f>CONCATENATE('1-5'!B20,"/",'1-5'!B24)</f>
        <v>배추김치/두부치즈죽</v>
      </c>
      <c r="G182" s="279"/>
      <c r="H182" s="11" t="str">
        <f>'1-5'!B30</f>
        <v>도라지무침</v>
      </c>
      <c r="I182" s="10" t="str">
        <f>'1-5'!B31</f>
        <v>배추김치</v>
      </c>
    </row>
    <row r="183" spans="1:9">
      <c r="A183" s="280" t="s">
        <v>125</v>
      </c>
      <c r="B183" s="281"/>
      <c r="C183" s="8" t="s">
        <v>217</v>
      </c>
      <c r="D183" s="280" t="s">
        <v>125</v>
      </c>
      <c r="E183" s="281"/>
      <c r="F183" s="8" t="s">
        <v>217</v>
      </c>
      <c r="G183" s="280" t="s">
        <v>125</v>
      </c>
      <c r="H183" s="281"/>
      <c r="I183" s="8" t="s">
        <v>217</v>
      </c>
    </row>
    <row r="184" spans="1:9">
      <c r="A184" s="9" t="s">
        <v>341</v>
      </c>
      <c r="B184" s="272">
        <f>B100+14</f>
        <v>45804.333333333336</v>
      </c>
      <c r="C184" s="272"/>
      <c r="D184" s="9" t="s">
        <v>341</v>
      </c>
      <c r="E184" s="271">
        <f>B184+250/1440</f>
        <v>45804.506944444445</v>
      </c>
      <c r="F184" s="271"/>
      <c r="G184" s="9" t="s">
        <v>341</v>
      </c>
      <c r="H184" s="272">
        <f>B184+9/24</f>
        <v>45804.708333333336</v>
      </c>
      <c r="I184" s="272"/>
    </row>
    <row r="185" spans="1:9">
      <c r="A185" s="9" t="s">
        <v>356</v>
      </c>
      <c r="B185" s="272">
        <f>B184+144/24</f>
        <v>45810.333333333336</v>
      </c>
      <c r="C185" s="272"/>
      <c r="D185" s="9" t="s">
        <v>356</v>
      </c>
      <c r="E185" s="271">
        <f>E184+144/24</f>
        <v>45810.506944444445</v>
      </c>
      <c r="F185" s="271"/>
      <c r="G185" s="9" t="s">
        <v>356</v>
      </c>
      <c r="H185" s="272">
        <f>H184+144/24</f>
        <v>45810.708333333336</v>
      </c>
      <c r="I185" s="272"/>
    </row>
    <row r="186" spans="1:9">
      <c r="A186" s="277" t="s">
        <v>339</v>
      </c>
      <c r="B186" s="11" t="str">
        <f>'1-5'!C4</f>
        <v>흰밥</v>
      </c>
      <c r="C186" s="10" t="str">
        <f>'1-5'!C5</f>
        <v>소고기뭇국</v>
      </c>
      <c r="D186" s="277" t="s">
        <v>348</v>
      </c>
      <c r="E186" s="11" t="str">
        <f>'1-5'!C15</f>
        <v>메밀소바</v>
      </c>
      <c r="F186" s="10" t="str">
        <f>'1-5'!C16</f>
        <v>추가밥</v>
      </c>
      <c r="G186" s="277" t="s">
        <v>346</v>
      </c>
      <c r="H186" s="11" t="str">
        <f>'1-5'!C26</f>
        <v>흰밥</v>
      </c>
      <c r="I186" s="10" t="str">
        <f>'1-5'!C27</f>
        <v>근대된장국</v>
      </c>
    </row>
    <row r="187" spans="1:9">
      <c r="A187" s="278"/>
      <c r="B187" s="11" t="str">
        <f>'1-5'!C6</f>
        <v>캔꽁치찜</v>
      </c>
      <c r="C187" s="10" t="str">
        <f>'1-5'!C8</f>
        <v>민찌마늘쫑장조림</v>
      </c>
      <c r="D187" s="278"/>
      <c r="E187" s="11" t="str">
        <f>'1-5'!C17</f>
        <v>-</v>
      </c>
      <c r="F187" s="10" t="str">
        <f>'1-5'!C18</f>
        <v>등심돈가스</v>
      </c>
      <c r="G187" s="278"/>
      <c r="H187" s="11" t="str">
        <f>'1-5'!C28</f>
        <v>짜장돈불고기</v>
      </c>
      <c r="I187" s="10" t="str">
        <f>'1-5'!C29</f>
        <v>분홍소세지볶음</v>
      </c>
    </row>
    <row r="188" spans="1:9">
      <c r="A188" s="279"/>
      <c r="B188" s="11" t="str">
        <f>'1-5'!C7</f>
        <v>건파래볶음</v>
      </c>
      <c r="C188" s="10" t="str">
        <f>CONCATENATE('1-5'!C9,"/",'1-5'!C13)</f>
        <v>배추김치/흰   죽</v>
      </c>
      <c r="D188" s="279"/>
      <c r="E188" s="11" t="str">
        <f>'1-5'!C19</f>
        <v>단무지/락교</v>
      </c>
      <c r="F188" s="10" t="str">
        <f>CONCATENATE('1-5'!C20,"/",'1-5'!C24)</f>
        <v>배추김치/흑임자죽</v>
      </c>
      <c r="G188" s="279"/>
      <c r="H188" s="11" t="str">
        <f>'1-5'!C30</f>
        <v>상추간장무침</v>
      </c>
      <c r="I188" s="16" t="str">
        <f>'1-5'!C31</f>
        <v>배추김치</v>
      </c>
    </row>
    <row r="189" spans="1:9">
      <c r="A189" s="280" t="s">
        <v>125</v>
      </c>
      <c r="B189" s="281"/>
      <c r="C189" s="8" t="s">
        <v>217</v>
      </c>
      <c r="D189" s="280" t="s">
        <v>125</v>
      </c>
      <c r="E189" s="281"/>
      <c r="F189" s="8" t="s">
        <v>217</v>
      </c>
      <c r="G189" s="280" t="s">
        <v>125</v>
      </c>
      <c r="H189" s="281"/>
      <c r="I189" s="8" t="s">
        <v>217</v>
      </c>
    </row>
    <row r="190" spans="1:9">
      <c r="A190" s="9" t="s">
        <v>341</v>
      </c>
      <c r="B190" s="272">
        <f>B106+14</f>
        <v>45805.333333333336</v>
      </c>
      <c r="C190" s="272"/>
      <c r="D190" s="9" t="s">
        <v>341</v>
      </c>
      <c r="E190" s="271">
        <f>B190+250/1440</f>
        <v>45805.506944444445</v>
      </c>
      <c r="F190" s="271"/>
      <c r="G190" s="9" t="s">
        <v>341</v>
      </c>
      <c r="H190" s="272">
        <f>B190+9/24</f>
        <v>45805.708333333336</v>
      </c>
      <c r="I190" s="272"/>
    </row>
    <row r="191" spans="1:9">
      <c r="A191" s="9" t="s">
        <v>356</v>
      </c>
      <c r="B191" s="272">
        <f>B190+144/24</f>
        <v>45811.333333333336</v>
      </c>
      <c r="C191" s="272"/>
      <c r="D191" s="9" t="s">
        <v>356</v>
      </c>
      <c r="E191" s="271">
        <f>E190+144/24</f>
        <v>45811.506944444445</v>
      </c>
      <c r="F191" s="271"/>
      <c r="G191" s="9" t="s">
        <v>356</v>
      </c>
      <c r="H191" s="272">
        <f>H190+144/24</f>
        <v>45811.708333333336</v>
      </c>
      <c r="I191" s="272"/>
    </row>
    <row r="192" spans="1:9">
      <c r="A192" s="277" t="s">
        <v>339</v>
      </c>
      <c r="B192" s="11" t="str">
        <f>'1-5'!D4</f>
        <v>흰밥</v>
      </c>
      <c r="C192" s="10" t="str">
        <f>'1-5'!D5</f>
        <v>들깨시래기국</v>
      </c>
      <c r="D192" s="277" t="s">
        <v>348</v>
      </c>
      <c r="E192" s="11" t="str">
        <f>'1-5'!D15</f>
        <v>흰밥</v>
      </c>
      <c r="F192" s="10" t="str">
        <f>'1-5'!D16</f>
        <v>소고기미역국</v>
      </c>
      <c r="G192" s="277" t="s">
        <v>346</v>
      </c>
      <c r="H192" s="11" t="str">
        <f>'1-5'!D26</f>
        <v>흰밥</v>
      </c>
      <c r="I192" s="10" t="str">
        <f>'1-5'!D27</f>
        <v>순댓국</v>
      </c>
    </row>
    <row r="193" spans="1:9">
      <c r="A193" s="278"/>
      <c r="B193" s="11" t="str">
        <f>'1-5'!D6</f>
        <v>소고기숙주볶음</v>
      </c>
      <c r="C193" s="10" t="str">
        <f>'1-5'!D8</f>
        <v>비름나물</v>
      </c>
      <c r="D193" s="278"/>
      <c r="E193" s="11" t="str">
        <f>'1-5'!D17</f>
        <v>훈제오리냉채</v>
      </c>
      <c r="F193" s="10" t="str">
        <f>'1-5'!D18</f>
        <v>골뱅이소면무침</v>
      </c>
      <c r="G193" s="278"/>
      <c r="H193" s="11" t="str">
        <f>'1-5'!D28</f>
        <v>홍어찜</v>
      </c>
      <c r="I193" s="10" t="str">
        <f>'1-5'!D29</f>
        <v>민찌김치전</v>
      </c>
    </row>
    <row r="194" spans="1:9">
      <c r="A194" s="279"/>
      <c r="B194" s="11" t="str">
        <f>'1-5'!D7</f>
        <v>씨앗젓갈</v>
      </c>
      <c r="C194" s="10" t="str">
        <f>CONCATENATE('1-5'!D9,"/",'1-5'!D13)</f>
        <v>배추김치/흰   죽</v>
      </c>
      <c r="D194" s="279"/>
      <c r="E194" s="11" t="str">
        <f>'1-5'!D19</f>
        <v>김가루쪽파나물</v>
      </c>
      <c r="F194" s="10" t="str">
        <f>CONCATENATE('1-5'!D20,"/",'1-5'!D24)</f>
        <v>배추김치/오리버섯죽</v>
      </c>
      <c r="G194" s="279"/>
      <c r="H194" s="11" t="str">
        <f>'1-5'!D30</f>
        <v>참나물무침</v>
      </c>
      <c r="I194" s="16" t="str">
        <f>'1-5'!D31</f>
        <v>배추김치</v>
      </c>
    </row>
    <row r="195" spans="1:9">
      <c r="A195" s="280" t="s">
        <v>125</v>
      </c>
      <c r="B195" s="281"/>
      <c r="C195" s="8" t="s">
        <v>217</v>
      </c>
      <c r="D195" s="280" t="s">
        <v>125</v>
      </c>
      <c r="E195" s="281"/>
      <c r="F195" s="8" t="s">
        <v>217</v>
      </c>
      <c r="G195" s="280" t="s">
        <v>125</v>
      </c>
      <c r="H195" s="281"/>
      <c r="I195" s="8" t="s">
        <v>217</v>
      </c>
    </row>
    <row r="196" spans="1:9">
      <c r="A196" s="9" t="s">
        <v>341</v>
      </c>
      <c r="B196" s="272">
        <f>B112+14</f>
        <v>45806.333333333336</v>
      </c>
      <c r="C196" s="272"/>
      <c r="D196" s="9" t="s">
        <v>341</v>
      </c>
      <c r="E196" s="271">
        <f>B196+250/1440</f>
        <v>45806.506944444445</v>
      </c>
      <c r="F196" s="271"/>
      <c r="G196" s="9" t="s">
        <v>341</v>
      </c>
      <c r="H196" s="272">
        <f>B196+9/24</f>
        <v>45806.708333333336</v>
      </c>
      <c r="I196" s="272"/>
    </row>
    <row r="197" spans="1:9">
      <c r="A197" s="9" t="s">
        <v>356</v>
      </c>
      <c r="B197" s="272">
        <f>B196+144/24</f>
        <v>45812.333333333336</v>
      </c>
      <c r="C197" s="272"/>
      <c r="D197" s="9" t="s">
        <v>356</v>
      </c>
      <c r="E197" s="271">
        <f>E196+144/24</f>
        <v>45812.506944444445</v>
      </c>
      <c r="F197" s="271"/>
      <c r="G197" s="9" t="s">
        <v>356</v>
      </c>
      <c r="H197" s="272">
        <f>H196+144/24</f>
        <v>45812.708333333336</v>
      </c>
      <c r="I197" s="272"/>
    </row>
    <row r="198" spans="1:9">
      <c r="A198" s="277" t="s">
        <v>339</v>
      </c>
      <c r="B198" s="11" t="str">
        <f>'1-5'!E4</f>
        <v>흰밥</v>
      </c>
      <c r="C198" s="10" t="str">
        <f>'1-5'!E5</f>
        <v>대구맑은탕</v>
      </c>
      <c r="D198" s="277" t="s">
        <v>348</v>
      </c>
      <c r="E198" s="11" t="str">
        <f>'1-5'!E15</f>
        <v>흰밥</v>
      </c>
      <c r="F198" s="10" t="str">
        <f>'1-5'!E16</f>
        <v>소고기미역국</v>
      </c>
      <c r="G198" s="277" t="s">
        <v>346</v>
      </c>
      <c r="H198" s="11" t="str">
        <f>'1-5'!E26</f>
        <v>흰밥</v>
      </c>
      <c r="I198" s="10" t="str">
        <f>'1-5'!E27</f>
        <v>청국장</v>
      </c>
    </row>
    <row r="199" spans="1:9">
      <c r="A199" s="278"/>
      <c r="B199" s="11" t="str">
        <f>'1-5'!E6</f>
        <v>양송이들깨탕</v>
      </c>
      <c r="C199" s="10" t="str">
        <f>'1-5'!E8</f>
        <v>미나리무침</v>
      </c>
      <c r="D199" s="278"/>
      <c r="E199" s="11" t="str">
        <f>'1-5'!E17</f>
        <v>등심찹스테이크</v>
      </c>
      <c r="F199" s="10" t="str">
        <f>'1-5'!E18</f>
        <v>로제파스타</v>
      </c>
      <c r="G199" s="278"/>
      <c r="H199" s="11" t="str">
        <f>'1-5'!E28</f>
        <v>함박파인조림</v>
      </c>
      <c r="I199" s="10" t="str">
        <f>'1-5'!E29</f>
        <v>새우두부볶음</v>
      </c>
    </row>
    <row r="200" spans="1:9">
      <c r="A200" s="279"/>
      <c r="B200" s="11" t="str">
        <f>'1-5'!E7</f>
        <v>계란장조림</v>
      </c>
      <c r="C200" s="10" t="str">
        <f>CONCATENATE('1-5'!E9,"/",'1-5'!E13)</f>
        <v>배추김치/흰   죽</v>
      </c>
      <c r="D200" s="279"/>
      <c r="E200" s="11" t="str">
        <f>'1-5'!E19</f>
        <v>오리엔탈그린샐러드</v>
      </c>
      <c r="F200" s="10" t="str">
        <f>CONCATENATE('1-5'!E20,"/",'1-5'!E24)</f>
        <v>배추김치/녹두죽</v>
      </c>
      <c r="G200" s="279"/>
      <c r="H200" s="11" t="str">
        <f>'1-5'!E30</f>
        <v>들깨숙주무침</v>
      </c>
      <c r="I200" s="10" t="str">
        <f>'1-5'!E31</f>
        <v>배추김치</v>
      </c>
    </row>
    <row r="201" spans="1:9">
      <c r="A201" s="280" t="s">
        <v>125</v>
      </c>
      <c r="B201" s="281"/>
      <c r="C201" s="8" t="s">
        <v>217</v>
      </c>
      <c r="D201" s="280" t="s">
        <v>125</v>
      </c>
      <c r="E201" s="281"/>
      <c r="F201" s="8" t="s">
        <v>217</v>
      </c>
      <c r="G201" s="280" t="s">
        <v>125</v>
      </c>
      <c r="H201" s="281"/>
      <c r="I201" s="8" t="s">
        <v>217</v>
      </c>
    </row>
    <row r="202" spans="1:9">
      <c r="A202" s="9" t="s">
        <v>341</v>
      </c>
      <c r="B202" s="272">
        <f>B118+14</f>
        <v>45807.333333333336</v>
      </c>
      <c r="C202" s="272"/>
      <c r="D202" s="9" t="s">
        <v>341</v>
      </c>
      <c r="E202" s="271">
        <f>B202+250/1440</f>
        <v>45807.506944444445</v>
      </c>
      <c r="F202" s="271"/>
      <c r="G202" s="9" t="s">
        <v>341</v>
      </c>
      <c r="H202" s="272">
        <f>B202+9/24</f>
        <v>45807.708333333336</v>
      </c>
      <c r="I202" s="272"/>
    </row>
    <row r="203" spans="1:9">
      <c r="A203" s="9" t="s">
        <v>356</v>
      </c>
      <c r="B203" s="272">
        <f>B202+144/24</f>
        <v>45813.333333333336</v>
      </c>
      <c r="C203" s="272"/>
      <c r="D203" s="9" t="s">
        <v>356</v>
      </c>
      <c r="E203" s="271">
        <f>E202+144/24</f>
        <v>45813.506944444445</v>
      </c>
      <c r="F203" s="271"/>
      <c r="G203" s="9" t="s">
        <v>356</v>
      </c>
      <c r="H203" s="272">
        <f>H202+144/24</f>
        <v>45813.708333333336</v>
      </c>
      <c r="I203" s="272"/>
    </row>
    <row r="204" spans="1:9">
      <c r="A204" s="277" t="s">
        <v>339</v>
      </c>
      <c r="B204" s="11" t="str">
        <f>'1-5'!F4</f>
        <v>흰밥</v>
      </c>
      <c r="C204" s="10" t="str">
        <f>'1-5'!F5</f>
        <v>소고기뭇국</v>
      </c>
      <c r="D204" s="277" t="s">
        <v>348</v>
      </c>
      <c r="E204" s="11" t="str">
        <f>'1-5'!F15</f>
        <v>곤드레밥/부추장</v>
      </c>
      <c r="F204" s="10" t="str">
        <f>'1-5'!F16</f>
        <v>우렁된장찌개</v>
      </c>
      <c r="G204" s="277" t="s">
        <v>346</v>
      </c>
      <c r="H204" s="11" t="str">
        <f>'1-5'!F26</f>
        <v>흰밥</v>
      </c>
      <c r="I204" s="10" t="str">
        <f>'1-5'!F27</f>
        <v>시래기콩비지찌개</v>
      </c>
    </row>
    <row r="205" spans="1:9">
      <c r="A205" s="278"/>
      <c r="B205" s="11" t="str">
        <f>'1-5'!F6</f>
        <v>호박두부조림</v>
      </c>
      <c r="C205" s="10" t="str">
        <f>'1-5'!F8</f>
        <v>가지나물</v>
      </c>
      <c r="D205" s="278"/>
      <c r="E205" s="11" t="str">
        <f>'1-5'!F17</f>
        <v>고등어무조림</v>
      </c>
      <c r="F205" s="10" t="str">
        <f>'1-5'!F17</f>
        <v>고등어무조림</v>
      </c>
      <c r="G205" s="278"/>
      <c r="H205" s="11" t="str">
        <f>'1-5'!F28</f>
        <v>소버섯불고기</v>
      </c>
      <c r="I205" s="10" t="str">
        <f>'1-5'!F29</f>
        <v>톳어묵무침</v>
      </c>
    </row>
    <row r="206" spans="1:9">
      <c r="A206" s="279"/>
      <c r="B206" s="11" t="str">
        <f>'1-5'!F7</f>
        <v>명란오이무침</v>
      </c>
      <c r="C206" s="10" t="str">
        <f>CONCATENATE('1-5'!F9,"/",'1-5'!F13)</f>
        <v>배추김치/흰   죽</v>
      </c>
      <c r="D206" s="279"/>
      <c r="E206" s="11" t="str">
        <f>'1-5'!F19</f>
        <v>알배기겉절이</v>
      </c>
      <c r="F206" s="10" t="str">
        <f>CONCATENATE('1-5'!F20,"/",'1-5'!F24)</f>
        <v>배추김치/두부계란죽</v>
      </c>
      <c r="G206" s="279"/>
      <c r="H206" s="11" t="str">
        <f>'1-5'!F30</f>
        <v>열무된장나물</v>
      </c>
      <c r="I206" s="16" t="str">
        <f>'1-5'!F31</f>
        <v>배추김치</v>
      </c>
    </row>
    <row r="207" spans="1:9">
      <c r="A207" s="280" t="s">
        <v>125</v>
      </c>
      <c r="B207" s="281"/>
      <c r="C207" s="8" t="s">
        <v>217</v>
      </c>
      <c r="D207" s="280" t="s">
        <v>125</v>
      </c>
      <c r="E207" s="281"/>
      <c r="F207" s="8" t="s">
        <v>217</v>
      </c>
      <c r="G207" s="280" t="s">
        <v>125</v>
      </c>
      <c r="H207" s="281"/>
      <c r="I207" s="8" t="s">
        <v>217</v>
      </c>
    </row>
    <row r="208" spans="1:9">
      <c r="A208" s="9" t="s">
        <v>341</v>
      </c>
      <c r="B208" s="272">
        <f>B124+14</f>
        <v>45808.333333333336</v>
      </c>
      <c r="C208" s="272"/>
      <c r="D208" s="9" t="s">
        <v>341</v>
      </c>
      <c r="E208" s="271">
        <f>B208+250/1440</f>
        <v>45808.506944444445</v>
      </c>
      <c r="F208" s="271"/>
      <c r="G208" s="9" t="s">
        <v>341</v>
      </c>
      <c r="H208" s="272">
        <f>B208+9/24</f>
        <v>45808.708333333336</v>
      </c>
      <c r="I208" s="272"/>
    </row>
    <row r="209" spans="1:9">
      <c r="A209" s="9" t="s">
        <v>356</v>
      </c>
      <c r="B209" s="272">
        <f>B208+144/24</f>
        <v>45814.333333333336</v>
      </c>
      <c r="C209" s="272"/>
      <c r="D209" s="9" t="s">
        <v>356</v>
      </c>
      <c r="E209" s="271">
        <f>E208+144/24</f>
        <v>45814.506944444445</v>
      </c>
      <c r="F209" s="271"/>
      <c r="G209" s="9" t="s">
        <v>356</v>
      </c>
      <c r="H209" s="272">
        <f>H208+144/24</f>
        <v>45814.708333333336</v>
      </c>
      <c r="I209" s="272"/>
    </row>
    <row r="210" spans="1:9">
      <c r="A210" s="277" t="s">
        <v>339</v>
      </c>
      <c r="B210" s="11" t="str">
        <f>'1-5'!G4</f>
        <v>흰밥</v>
      </c>
      <c r="C210" s="10" t="str">
        <f>'1-5'!G5</f>
        <v>고사리육개장</v>
      </c>
      <c r="D210" s="277" t="s">
        <v>348</v>
      </c>
      <c r="E210" s="11" t="str">
        <f>'1-5'!G15</f>
        <v>흰밥</v>
      </c>
      <c r="F210" s="10" t="str">
        <f>'1-5'!G16</f>
        <v>콩나물국</v>
      </c>
      <c r="G210" s="277" t="s">
        <v>346</v>
      </c>
      <c r="H210" s="11" t="str">
        <f>'1-5'!G26</f>
        <v>흰밥</v>
      </c>
      <c r="I210" s="10" t="str">
        <f>'1-5'!B27</f>
        <v>두부김칫국</v>
      </c>
    </row>
    <row r="211" spans="1:9">
      <c r="A211" s="278"/>
      <c r="B211" s="11" t="str">
        <f>'1-5'!G6</f>
        <v>코다리조림</v>
      </c>
      <c r="C211" s="10" t="str">
        <f>'1-5'!G8</f>
        <v>쑥갓나물</v>
      </c>
      <c r="D211" s="278"/>
      <c r="E211" s="11" t="str">
        <f>'1-5'!G17</f>
        <v>순살닭볶음탕</v>
      </c>
      <c r="F211" s="10" t="str">
        <f>'1-5'!G18</f>
        <v>맛살콘샐러드</v>
      </c>
      <c r="G211" s="278"/>
      <c r="H211" s="11" t="str">
        <f>'1-5'!G28</f>
        <v>해산물유산슬</v>
      </c>
      <c r="I211" s="10" t="str">
        <f>'1-5'!G29</f>
        <v>두부피자</v>
      </c>
    </row>
    <row r="212" spans="1:9">
      <c r="A212" s="279"/>
      <c r="B212" s="11" t="str">
        <f>'1-5'!G7</f>
        <v>단호박샐러드</v>
      </c>
      <c r="C212" s="10" t="str">
        <f>CONCATENATE('1-5'!G9,"/",'1-5'!G13)</f>
        <v>배추김치/흰   죽</v>
      </c>
      <c r="D212" s="279"/>
      <c r="E212" s="11" t="str">
        <f>'1-5'!G19</f>
        <v>간장깻잎지</v>
      </c>
      <c r="F212" s="10" t="str">
        <f>CONCATENATE('1-5'!G20,"/",'1-5'!G24)</f>
        <v>배추김치/게살버섯죽</v>
      </c>
      <c r="G212" s="279"/>
      <c r="H212" s="11" t="str">
        <f>'1-5'!G30</f>
        <v>고추양파무침</v>
      </c>
      <c r="I212" s="10" t="str">
        <f>'1-5'!G31</f>
        <v>배추김치</v>
      </c>
    </row>
    <row r="213" spans="1:9">
      <c r="A213" s="280" t="s">
        <v>125</v>
      </c>
      <c r="B213" s="281"/>
      <c r="C213" s="8" t="s">
        <v>217</v>
      </c>
      <c r="D213" s="280" t="s">
        <v>125</v>
      </c>
      <c r="E213" s="281"/>
      <c r="F213" s="8" t="s">
        <v>217</v>
      </c>
      <c r="G213" s="280" t="s">
        <v>125</v>
      </c>
      <c r="H213" s="281"/>
      <c r="I213" s="8" t="s">
        <v>217</v>
      </c>
    </row>
    <row r="214" spans="1:9">
      <c r="A214" s="9" t="s">
        <v>341</v>
      </c>
      <c r="B214" s="272">
        <f>B130+14</f>
        <v>45809.333333333336</v>
      </c>
      <c r="C214" s="272"/>
      <c r="D214" s="9" t="s">
        <v>341</v>
      </c>
      <c r="E214" s="271">
        <f>B214+250/1440</f>
        <v>45809.506944444445</v>
      </c>
      <c r="F214" s="271"/>
      <c r="G214" s="9" t="s">
        <v>341</v>
      </c>
      <c r="H214" s="272">
        <f>B214+9/24</f>
        <v>45809.708333333336</v>
      </c>
      <c r="I214" s="272"/>
    </row>
    <row r="215" spans="1:9">
      <c r="A215" s="9" t="s">
        <v>356</v>
      </c>
      <c r="B215" s="272">
        <f>B214+144/24</f>
        <v>45815.333333333336</v>
      </c>
      <c r="C215" s="272"/>
      <c r="D215" s="9" t="s">
        <v>356</v>
      </c>
      <c r="E215" s="271">
        <f>E214+144/24</f>
        <v>45815.506944444445</v>
      </c>
      <c r="F215" s="271"/>
      <c r="G215" s="9" t="s">
        <v>356</v>
      </c>
      <c r="H215" s="272">
        <f>H214+144/24</f>
        <v>45815.708333333336</v>
      </c>
      <c r="I215" s="272"/>
    </row>
    <row r="216" spans="1:9">
      <c r="A216" s="277" t="s">
        <v>339</v>
      </c>
      <c r="B216" s="11" t="str">
        <f>'1-5'!H4</f>
        <v>흰밥</v>
      </c>
      <c r="C216" s="10" t="str">
        <f>'1-5'!H5</f>
        <v>아욱된장국</v>
      </c>
      <c r="D216" s="277" t="s">
        <v>348</v>
      </c>
      <c r="E216" s="11" t="str">
        <f>'1-5'!H15</f>
        <v>흰밥</v>
      </c>
      <c r="F216" s="10" t="str">
        <f>'1-5'!H16</f>
        <v>소고기토란국</v>
      </c>
      <c r="G216" s="277" t="s">
        <v>346</v>
      </c>
      <c r="H216" s="11" t="str">
        <f>'1-5'!H26</f>
        <v>흰밥</v>
      </c>
      <c r="I216" s="10" t="str">
        <f>'1-5'!H27</f>
        <v>콩가루배춧국</v>
      </c>
    </row>
    <row r="217" spans="1:9">
      <c r="A217" s="278"/>
      <c r="B217" s="11" t="str">
        <f>'1-5'!H6</f>
        <v>대패목살볶음</v>
      </c>
      <c r="C217" s="10" t="str">
        <f>'1-5'!H8</f>
        <v>취나물무침</v>
      </c>
      <c r="D217" s="278"/>
      <c r="E217" s="11" t="str">
        <f>'1-5'!H17</f>
        <v>주꾸미깻잎볶음</v>
      </c>
      <c r="F217" s="10" t="str">
        <f>'1-5'!H18</f>
        <v>참치스크램블</v>
      </c>
      <c r="G217" s="278"/>
      <c r="H217" s="11" t="str">
        <f>'1-5'!H28</f>
        <v>순살족발</v>
      </c>
      <c r="I217" s="10" t="str">
        <f>'1-5'!H29</f>
        <v>명태회무침</v>
      </c>
    </row>
    <row r="218" spans="1:9">
      <c r="A218" s="279"/>
      <c r="B218" s="11" t="str">
        <f>'1-5'!H7</f>
        <v>양념꼬막장</v>
      </c>
      <c r="C218" s="10" t="str">
        <f>CONCATENATE('1-5'!H9,"/",'1-5'!H13)</f>
        <v>배추김치/흰   죽</v>
      </c>
      <c r="D218" s="279"/>
      <c r="E218" s="11" t="str">
        <f>'1-5'!H19</f>
        <v>실곤약해초샐러드</v>
      </c>
      <c r="F218" s="10" t="str">
        <f>CONCATENATE('1-5'!H20,"/",'1-5'!H24)</f>
        <v>배추김치/흑임자죽</v>
      </c>
      <c r="G218" s="279"/>
      <c r="H218" s="11" t="str">
        <f>'1-5'!H30</f>
        <v>무말랭이무침</v>
      </c>
      <c r="I218" s="16" t="str">
        <f>'1-5'!H31</f>
        <v>배추김치</v>
      </c>
    </row>
    <row r="219" spans="1:9">
      <c r="A219" s="280" t="s">
        <v>125</v>
      </c>
      <c r="B219" s="281"/>
      <c r="C219" s="8" t="s">
        <v>217</v>
      </c>
      <c r="D219" s="280" t="s">
        <v>125</v>
      </c>
      <c r="E219" s="281"/>
      <c r="F219" s="8" t="s">
        <v>217</v>
      </c>
      <c r="G219" s="280" t="s">
        <v>125</v>
      </c>
      <c r="H219" s="281"/>
      <c r="I219" s="8" t="s">
        <v>217</v>
      </c>
    </row>
    <row r="220" spans="1:9">
      <c r="A220" s="9" t="s">
        <v>341</v>
      </c>
      <c r="B220" s="272">
        <f>B136+14</f>
        <v>45810.333333333336</v>
      </c>
      <c r="C220" s="272"/>
      <c r="D220" s="9" t="s">
        <v>341</v>
      </c>
      <c r="E220" s="271">
        <f>B220+250/1440</f>
        <v>45810.506944444445</v>
      </c>
      <c r="F220" s="271"/>
      <c r="G220" s="9" t="s">
        <v>341</v>
      </c>
      <c r="H220" s="272">
        <f>B220+9/24</f>
        <v>45810.708333333336</v>
      </c>
      <c r="I220" s="272"/>
    </row>
    <row r="221" spans="1:9">
      <c r="A221" s="9" t="s">
        <v>356</v>
      </c>
      <c r="B221" s="272">
        <f>B220+144/24</f>
        <v>45816.333333333336</v>
      </c>
      <c r="C221" s="272"/>
      <c r="D221" s="9" t="s">
        <v>356</v>
      </c>
      <c r="E221" s="271">
        <f>E220+144/24</f>
        <v>45816.506944444445</v>
      </c>
      <c r="F221" s="271"/>
      <c r="G221" s="9" t="s">
        <v>356</v>
      </c>
      <c r="H221" s="272">
        <f>H220+144/24</f>
        <v>45816.708333333336</v>
      </c>
      <c r="I221" s="272"/>
    </row>
    <row r="222" spans="1:9">
      <c r="A222" s="277" t="s">
        <v>339</v>
      </c>
      <c r="B222" s="11" t="e">
        <f>#REF!</f>
        <v>#REF!</v>
      </c>
      <c r="C222" s="10" t="e">
        <f>#REF!</f>
        <v>#REF!</v>
      </c>
      <c r="D222" s="277" t="s">
        <v>348</v>
      </c>
      <c r="E222" s="11" t="e">
        <f>#REF!</f>
        <v>#REF!</v>
      </c>
      <c r="F222" s="10" t="e">
        <f>#REF!</f>
        <v>#REF!</v>
      </c>
      <c r="G222" s="277" t="s">
        <v>346</v>
      </c>
      <c r="H222" s="11" t="e">
        <f>#REF!</f>
        <v>#REF!</v>
      </c>
      <c r="I222" s="10" t="e">
        <f>#REF!</f>
        <v>#REF!</v>
      </c>
    </row>
    <row r="223" spans="1:9">
      <c r="A223" s="278"/>
      <c r="B223" s="11" t="e">
        <f>#REF!</f>
        <v>#REF!</v>
      </c>
      <c r="C223" s="10" t="e">
        <f>#REF!</f>
        <v>#REF!</v>
      </c>
      <c r="D223" s="278"/>
      <c r="E223" s="11" t="e">
        <f>#REF!</f>
        <v>#REF!</v>
      </c>
      <c r="F223" s="10" t="e">
        <f>#REF!</f>
        <v>#REF!</v>
      </c>
      <c r="G223" s="278"/>
      <c r="H223" s="11" t="e">
        <f>#REF!</f>
        <v>#REF!</v>
      </c>
      <c r="I223" s="10" t="e">
        <f>#REF!</f>
        <v>#REF!</v>
      </c>
    </row>
    <row r="224" spans="1:9">
      <c r="A224" s="279"/>
      <c r="B224" s="11" t="e">
        <f>#REF!</f>
        <v>#REF!</v>
      </c>
      <c r="C224" s="10" t="e">
        <f>#REF!</f>
        <v>#REF!</v>
      </c>
      <c r="D224" s="279"/>
      <c r="E224" s="11" t="e">
        <f>#REF!</f>
        <v>#REF!</v>
      </c>
      <c r="F224" s="10" t="e">
        <f>CONCATENATE(#REF!,"/",#REF!)</f>
        <v>#REF!</v>
      </c>
      <c r="G224" s="279"/>
      <c r="H224" s="11" t="e">
        <f>#REF!</f>
        <v>#REF!</v>
      </c>
      <c r="I224" s="10" t="e">
        <f>CONCATENATE(#REF!,"/",#REF!)</f>
        <v>#REF!</v>
      </c>
    </row>
    <row r="230" spans="1:9">
      <c r="C230" s="282"/>
      <c r="D230" s="282"/>
      <c r="E230" s="282"/>
    </row>
    <row r="231" spans="1:9">
      <c r="A231" s="274" t="s">
        <v>125</v>
      </c>
      <c r="B231" s="274"/>
      <c r="C231" s="19" t="s">
        <v>217</v>
      </c>
      <c r="D231" s="274" t="s">
        <v>125</v>
      </c>
      <c r="E231" s="274"/>
      <c r="F231" s="19" t="s">
        <v>217</v>
      </c>
      <c r="G231" s="274" t="s">
        <v>125</v>
      </c>
      <c r="H231" s="274"/>
      <c r="I231" s="19" t="s">
        <v>217</v>
      </c>
    </row>
    <row r="232" spans="1:9">
      <c r="A232" s="9" t="s">
        <v>341</v>
      </c>
      <c r="B232" s="272">
        <v>45796.375</v>
      </c>
      <c r="C232" s="272"/>
      <c r="D232" s="9" t="s">
        <v>341</v>
      </c>
      <c r="E232" s="271">
        <f>B232+300/1440</f>
        <v>45796.583333333336</v>
      </c>
      <c r="F232" s="271"/>
      <c r="G232" s="9" t="s">
        <v>341</v>
      </c>
      <c r="H232" s="272">
        <f>B232+8/24</f>
        <v>45796.708333333336</v>
      </c>
      <c r="I232" s="272"/>
    </row>
    <row r="233" spans="1:9">
      <c r="A233" s="9" t="s">
        <v>356</v>
      </c>
      <c r="B233" s="272">
        <f>B232+144/24</f>
        <v>45802.375</v>
      </c>
      <c r="C233" s="272"/>
      <c r="D233" s="9" t="s">
        <v>356</v>
      </c>
      <c r="E233" s="271">
        <f>E232+144/24</f>
        <v>45802.583333333336</v>
      </c>
      <c r="F233" s="271"/>
      <c r="G233" s="9" t="s">
        <v>356</v>
      </c>
      <c r="H233" s="272">
        <f>H232+144/24</f>
        <v>45802.708333333336</v>
      </c>
      <c r="I233" s="272"/>
    </row>
    <row r="234" spans="1:9" ht="16.5" customHeight="1">
      <c r="A234" s="21" t="s">
        <v>340</v>
      </c>
      <c r="B234" s="283">
        <f>'1-1'!B14</f>
        <v>0</v>
      </c>
      <c r="C234" s="284"/>
      <c r="D234" s="21" t="s">
        <v>354</v>
      </c>
      <c r="E234" s="275" t="s">
        <v>157</v>
      </c>
      <c r="F234" s="275">
        <f>'1-1'!B247</f>
        <v>0</v>
      </c>
      <c r="G234" s="21" t="s">
        <v>349</v>
      </c>
      <c r="H234" s="283" t="e">
        <f>'1-1'!#REF!</f>
        <v>#REF!</v>
      </c>
      <c r="I234" s="284"/>
    </row>
    <row r="235" spans="1:9">
      <c r="A235" s="274" t="s">
        <v>125</v>
      </c>
      <c r="B235" s="274"/>
      <c r="C235" s="19" t="s">
        <v>217</v>
      </c>
      <c r="D235" s="274" t="s">
        <v>125</v>
      </c>
      <c r="E235" s="274"/>
      <c r="F235" s="19" t="s">
        <v>217</v>
      </c>
      <c r="G235" s="274" t="s">
        <v>125</v>
      </c>
      <c r="H235" s="274"/>
      <c r="I235" s="19" t="s">
        <v>217</v>
      </c>
    </row>
    <row r="236" spans="1:9">
      <c r="A236" s="9" t="s">
        <v>341</v>
      </c>
      <c r="B236" s="272">
        <f>B232+24/24</f>
        <v>45797.375</v>
      </c>
      <c r="C236" s="272"/>
      <c r="D236" s="9" t="s">
        <v>341</v>
      </c>
      <c r="E236" s="271">
        <f>B236+300/1440</f>
        <v>45797.583333333336</v>
      </c>
      <c r="F236" s="271"/>
      <c r="G236" s="9" t="s">
        <v>341</v>
      </c>
      <c r="H236" s="272">
        <f>B236+9/24</f>
        <v>45797.75</v>
      </c>
      <c r="I236" s="272"/>
    </row>
    <row r="237" spans="1:9">
      <c r="A237" s="9" t="s">
        <v>356</v>
      </c>
      <c r="B237" s="272">
        <f>B236+144/24</f>
        <v>45803.375</v>
      </c>
      <c r="C237" s="272"/>
      <c r="D237" s="9" t="s">
        <v>356</v>
      </c>
      <c r="E237" s="271">
        <f>E236+144/24</f>
        <v>45803.583333333336</v>
      </c>
      <c r="F237" s="271"/>
      <c r="G237" s="9" t="s">
        <v>356</v>
      </c>
      <c r="H237" s="272">
        <f>H236+144/24</f>
        <v>45803.75</v>
      </c>
      <c r="I237" s="272"/>
    </row>
    <row r="238" spans="1:9" ht="16.5" customHeight="1">
      <c r="A238" s="21" t="s">
        <v>340</v>
      </c>
      <c r="B238" s="283">
        <f>'1-1'!C14</f>
        <v>0</v>
      </c>
      <c r="C238" s="284"/>
      <c r="D238" s="21" t="s">
        <v>354</v>
      </c>
      <c r="E238" s="275" t="s">
        <v>141</v>
      </c>
      <c r="F238" s="275"/>
      <c r="G238" s="21" t="s">
        <v>349</v>
      </c>
      <c r="H238" s="283" t="e">
        <f>'1-1'!#REF!</f>
        <v>#REF!</v>
      </c>
      <c r="I238" s="284"/>
    </row>
    <row r="239" spans="1:9">
      <c r="A239" s="274" t="s">
        <v>125</v>
      </c>
      <c r="B239" s="274"/>
      <c r="C239" s="19" t="s">
        <v>217</v>
      </c>
      <c r="D239" s="274" t="s">
        <v>125</v>
      </c>
      <c r="E239" s="274"/>
      <c r="F239" s="19" t="s">
        <v>217</v>
      </c>
      <c r="G239" s="274" t="s">
        <v>125</v>
      </c>
      <c r="H239" s="274"/>
      <c r="I239" s="19" t="s">
        <v>217</v>
      </c>
    </row>
    <row r="240" spans="1:9">
      <c r="A240" s="9" t="s">
        <v>341</v>
      </c>
      <c r="B240" s="272">
        <f>B232+48/24</f>
        <v>45798.375</v>
      </c>
      <c r="C240" s="272"/>
      <c r="D240" s="9" t="s">
        <v>341</v>
      </c>
      <c r="E240" s="271">
        <f>B240+300/1440</f>
        <v>45798.583333333336</v>
      </c>
      <c r="F240" s="271"/>
      <c r="G240" s="9" t="s">
        <v>341</v>
      </c>
      <c r="H240" s="272">
        <f>B240+9/24</f>
        <v>45798.75</v>
      </c>
      <c r="I240" s="272"/>
    </row>
    <row r="241" spans="1:17" ht="18">
      <c r="A241" s="9" t="s">
        <v>356</v>
      </c>
      <c r="B241" s="272">
        <f>B240+144/24</f>
        <v>45804.375</v>
      </c>
      <c r="C241" s="272"/>
      <c r="D241" s="9" t="s">
        <v>356</v>
      </c>
      <c r="E241" s="271">
        <f>E240+144/24</f>
        <v>45804.583333333336</v>
      </c>
      <c r="F241" s="271"/>
      <c r="G241" s="9" t="s">
        <v>356</v>
      </c>
      <c r="H241" s="272">
        <f>H240+144/24</f>
        <v>45804.75</v>
      </c>
      <c r="I241" s="272"/>
      <c r="L241" s="49"/>
      <c r="M241" s="49"/>
      <c r="N241" s="49"/>
      <c r="O241" s="49"/>
      <c r="P241" s="49"/>
      <c r="Q241" s="49"/>
    </row>
    <row r="242" spans="1:17" ht="16.5" customHeight="1">
      <c r="A242" s="21" t="s">
        <v>340</v>
      </c>
      <c r="B242" s="283">
        <f>'1-1'!D14</f>
        <v>0</v>
      </c>
      <c r="C242" s="284"/>
      <c r="D242" s="21" t="s">
        <v>354</v>
      </c>
      <c r="E242" s="275" t="s">
        <v>175</v>
      </c>
      <c r="F242" s="275"/>
      <c r="G242" s="21" t="s">
        <v>349</v>
      </c>
      <c r="H242" s="283" t="e">
        <f>'1-1'!#REF!</f>
        <v>#REF!</v>
      </c>
      <c r="I242" s="284"/>
    </row>
    <row r="243" spans="1:17">
      <c r="A243" s="274" t="s">
        <v>125</v>
      </c>
      <c r="B243" s="274"/>
      <c r="C243" s="19" t="s">
        <v>217</v>
      </c>
      <c r="D243" s="274" t="s">
        <v>125</v>
      </c>
      <c r="E243" s="274"/>
      <c r="F243" s="19" t="s">
        <v>217</v>
      </c>
      <c r="G243" s="274" t="s">
        <v>125</v>
      </c>
      <c r="H243" s="274"/>
      <c r="I243" s="19" t="s">
        <v>217</v>
      </c>
    </row>
    <row r="244" spans="1:17">
      <c r="A244" s="9" t="s">
        <v>341</v>
      </c>
      <c r="B244" s="272">
        <f>B232+72/24</f>
        <v>45799.375</v>
      </c>
      <c r="C244" s="272"/>
      <c r="D244" s="9" t="s">
        <v>341</v>
      </c>
      <c r="E244" s="271">
        <f>B244+300/1440</f>
        <v>45799.583333333336</v>
      </c>
      <c r="F244" s="271"/>
      <c r="G244" s="9" t="s">
        <v>341</v>
      </c>
      <c r="H244" s="272">
        <f>B244+9/24</f>
        <v>45799.75</v>
      </c>
      <c r="I244" s="272"/>
    </row>
    <row r="245" spans="1:17">
      <c r="A245" s="9" t="s">
        <v>356</v>
      </c>
      <c r="B245" s="272">
        <f>B244+144/24</f>
        <v>45805.375</v>
      </c>
      <c r="C245" s="272"/>
      <c r="D245" s="9" t="s">
        <v>356</v>
      </c>
      <c r="E245" s="271">
        <f>E244+144/24</f>
        <v>45805.583333333336</v>
      </c>
      <c r="F245" s="271"/>
      <c r="G245" s="9" t="s">
        <v>356</v>
      </c>
      <c r="H245" s="272">
        <f>H244+144/24</f>
        <v>45805.75</v>
      </c>
      <c r="I245" s="272"/>
    </row>
    <row r="246" spans="1:17" ht="16.5" customHeight="1">
      <c r="A246" s="21" t="s">
        <v>340</v>
      </c>
      <c r="B246" s="283">
        <f>'1-1'!E14</f>
        <v>0</v>
      </c>
      <c r="C246" s="284"/>
      <c r="D246" s="21" t="s">
        <v>354</v>
      </c>
      <c r="E246" s="275" t="s">
        <v>345</v>
      </c>
      <c r="F246" s="275"/>
      <c r="G246" s="21" t="s">
        <v>349</v>
      </c>
      <c r="H246" s="283" t="e">
        <f>'1-1'!#REF!</f>
        <v>#REF!</v>
      </c>
      <c r="I246" s="284"/>
    </row>
    <row r="247" spans="1:17">
      <c r="A247" s="274" t="s">
        <v>125</v>
      </c>
      <c r="B247" s="274"/>
      <c r="C247" s="19" t="s">
        <v>217</v>
      </c>
      <c r="D247" s="274" t="s">
        <v>125</v>
      </c>
      <c r="E247" s="274"/>
      <c r="F247" s="19" t="s">
        <v>217</v>
      </c>
      <c r="G247" s="274" t="s">
        <v>125</v>
      </c>
      <c r="H247" s="274"/>
      <c r="I247" s="19" t="s">
        <v>217</v>
      </c>
    </row>
    <row r="248" spans="1:17">
      <c r="A248" s="9" t="s">
        <v>341</v>
      </c>
      <c r="B248" s="272">
        <f>B232+96/24</f>
        <v>45800.375</v>
      </c>
      <c r="C248" s="272"/>
      <c r="D248" s="9" t="s">
        <v>341</v>
      </c>
      <c r="E248" s="271">
        <f>B248+300/1440</f>
        <v>45800.583333333336</v>
      </c>
      <c r="F248" s="271"/>
      <c r="G248" s="9" t="s">
        <v>341</v>
      </c>
      <c r="H248" s="272">
        <f>B248+9/24</f>
        <v>45800.75</v>
      </c>
      <c r="I248" s="272"/>
    </row>
    <row r="249" spans="1:17">
      <c r="A249" s="9" t="s">
        <v>356</v>
      </c>
      <c r="B249" s="272">
        <f>B248+144/24</f>
        <v>45806.375</v>
      </c>
      <c r="C249" s="272"/>
      <c r="D249" s="9" t="s">
        <v>356</v>
      </c>
      <c r="E249" s="271">
        <f>E248+144/24</f>
        <v>45806.583333333336</v>
      </c>
      <c r="F249" s="271"/>
      <c r="G249" s="9" t="s">
        <v>356</v>
      </c>
      <c r="H249" s="272">
        <f>H248+144/24</f>
        <v>45806.75</v>
      </c>
      <c r="I249" s="272"/>
    </row>
    <row r="250" spans="1:17" ht="16.5" customHeight="1">
      <c r="A250" s="21" t="s">
        <v>340</v>
      </c>
      <c r="B250" s="283">
        <f>'1-1'!F14</f>
        <v>0</v>
      </c>
      <c r="C250" s="284"/>
      <c r="D250" s="21" t="s">
        <v>354</v>
      </c>
      <c r="E250" s="275" t="s">
        <v>383</v>
      </c>
      <c r="F250" s="275"/>
      <c r="G250" s="21" t="s">
        <v>349</v>
      </c>
      <c r="H250" s="283" t="e">
        <f>'1-1'!#REF!</f>
        <v>#REF!</v>
      </c>
      <c r="I250" s="284"/>
    </row>
    <row r="251" spans="1:17">
      <c r="A251" s="274" t="s">
        <v>125</v>
      </c>
      <c r="B251" s="274"/>
      <c r="C251" s="19" t="s">
        <v>217</v>
      </c>
      <c r="D251" s="274" t="s">
        <v>125</v>
      </c>
      <c r="E251" s="274"/>
      <c r="F251" s="19" t="s">
        <v>217</v>
      </c>
      <c r="G251" s="274" t="s">
        <v>125</v>
      </c>
      <c r="H251" s="274"/>
      <c r="I251" s="19" t="s">
        <v>217</v>
      </c>
    </row>
    <row r="252" spans="1:17">
      <c r="A252" s="9" t="s">
        <v>341</v>
      </c>
      <c r="B252" s="272">
        <f>B232+120/24</f>
        <v>45801.375</v>
      </c>
      <c r="C252" s="272"/>
      <c r="D252" s="9" t="s">
        <v>341</v>
      </c>
      <c r="E252" s="271">
        <f>B252+300/1440</f>
        <v>45801.583333333336</v>
      </c>
      <c r="F252" s="271"/>
      <c r="G252" s="9" t="s">
        <v>341</v>
      </c>
      <c r="H252" s="272">
        <f>B252+9/24</f>
        <v>45801.75</v>
      </c>
      <c r="I252" s="272"/>
    </row>
    <row r="253" spans="1:17">
      <c r="A253" s="9" t="s">
        <v>356</v>
      </c>
      <c r="B253" s="272">
        <f>B252+144/24</f>
        <v>45807.375</v>
      </c>
      <c r="C253" s="272"/>
      <c r="D253" s="9" t="s">
        <v>356</v>
      </c>
      <c r="E253" s="271">
        <f>E252+144/24</f>
        <v>45807.583333333336</v>
      </c>
      <c r="F253" s="271"/>
      <c r="G253" s="9" t="s">
        <v>356</v>
      </c>
      <c r="H253" s="272">
        <f>H252+144/24</f>
        <v>45807.75</v>
      </c>
      <c r="I253" s="272"/>
    </row>
    <row r="254" spans="1:17">
      <c r="A254" s="273" t="s">
        <v>340</v>
      </c>
      <c r="B254" s="283">
        <f>'1-1'!G14</f>
        <v>0</v>
      </c>
      <c r="C254" s="284"/>
      <c r="D254" s="273" t="s">
        <v>354</v>
      </c>
      <c r="E254" s="275" t="s">
        <v>150</v>
      </c>
      <c r="F254" s="275"/>
      <c r="G254" s="273" t="s">
        <v>349</v>
      </c>
      <c r="H254" s="283" t="e">
        <f>'1-1'!#REF!</f>
        <v>#REF!</v>
      </c>
      <c r="I254" s="284"/>
    </row>
    <row r="255" spans="1:17" ht="16.5" hidden="1" customHeight="1">
      <c r="A255" s="273"/>
      <c r="B255" s="275">
        <f>'1-1'!G245</f>
        <v>0</v>
      </c>
      <c r="C255" s="275"/>
      <c r="D255" s="273"/>
      <c r="E255" s="275">
        <f>'1-1'!G255</f>
        <v>0</v>
      </c>
      <c r="F255" s="275"/>
      <c r="G255" s="273"/>
      <c r="H255" s="275"/>
      <c r="I255" s="275"/>
    </row>
    <row r="256" spans="1:17">
      <c r="A256" s="274" t="s">
        <v>125</v>
      </c>
      <c r="B256" s="274"/>
      <c r="C256" s="19" t="s">
        <v>217</v>
      </c>
      <c r="D256" s="274" t="s">
        <v>125</v>
      </c>
      <c r="E256" s="274"/>
      <c r="F256" s="19" t="s">
        <v>217</v>
      </c>
      <c r="G256" s="274" t="s">
        <v>125</v>
      </c>
      <c r="H256" s="274"/>
      <c r="I256" s="19" t="s">
        <v>217</v>
      </c>
    </row>
    <row r="257" spans="1:9">
      <c r="A257" s="9" t="s">
        <v>341</v>
      </c>
      <c r="B257" s="272">
        <f>B232+144/24</f>
        <v>45802.375</v>
      </c>
      <c r="C257" s="272"/>
      <c r="D257" s="9" t="s">
        <v>341</v>
      </c>
      <c r="E257" s="271">
        <f>B257+300/1440</f>
        <v>45802.583333333336</v>
      </c>
      <c r="F257" s="271"/>
      <c r="G257" s="9" t="s">
        <v>341</v>
      </c>
      <c r="H257" s="272">
        <f>B257+9/24</f>
        <v>45802.75</v>
      </c>
      <c r="I257" s="272"/>
    </row>
    <row r="258" spans="1:9">
      <c r="A258" s="9" t="s">
        <v>356</v>
      </c>
      <c r="B258" s="272">
        <f>B257+144/24</f>
        <v>45808.375</v>
      </c>
      <c r="C258" s="272"/>
      <c r="D258" s="9" t="s">
        <v>356</v>
      </c>
      <c r="E258" s="271">
        <f>E257+144/24</f>
        <v>45808.583333333336</v>
      </c>
      <c r="F258" s="271"/>
      <c r="G258" s="9" t="s">
        <v>356</v>
      </c>
      <c r="H258" s="272">
        <f>H257+144/24</f>
        <v>45808.75</v>
      </c>
      <c r="I258" s="272"/>
    </row>
    <row r="259" spans="1:9" ht="16.5" customHeight="1">
      <c r="A259" s="21" t="s">
        <v>340</v>
      </c>
      <c r="B259" s="283" t="str">
        <f>'1-1'!H14</f>
        <v>검은콩두유</v>
      </c>
      <c r="C259" s="284"/>
      <c r="D259" s="21" t="s">
        <v>354</v>
      </c>
      <c r="E259" s="275" t="s">
        <v>375</v>
      </c>
      <c r="F259" s="275"/>
      <c r="G259" s="21" t="s">
        <v>349</v>
      </c>
      <c r="H259" s="283" t="e">
        <f>'1-1'!#REF!</f>
        <v>#REF!</v>
      </c>
      <c r="I259" s="284"/>
    </row>
  </sheetData>
  <mergeCells count="547">
    <mergeCell ref="B238:C238"/>
    <mergeCell ref="E238:F238"/>
    <mergeCell ref="H238:I238"/>
    <mergeCell ref="B242:C242"/>
    <mergeCell ref="B246:C246"/>
    <mergeCell ref="B250:C250"/>
    <mergeCell ref="B254:C254"/>
    <mergeCell ref="B259:C259"/>
    <mergeCell ref="E242:F242"/>
    <mergeCell ref="E246:F246"/>
    <mergeCell ref="E250:F250"/>
    <mergeCell ref="E254:F254"/>
    <mergeCell ref="E259:F259"/>
    <mergeCell ref="H242:I242"/>
    <mergeCell ref="H246:I246"/>
    <mergeCell ref="H250:I250"/>
    <mergeCell ref="H254:I254"/>
    <mergeCell ref="H259:I259"/>
    <mergeCell ref="B257:C257"/>
    <mergeCell ref="E257:F257"/>
    <mergeCell ref="H257:I257"/>
    <mergeCell ref="B258:C258"/>
    <mergeCell ref="E258:F258"/>
    <mergeCell ref="H258:I258"/>
    <mergeCell ref="A254:A255"/>
    <mergeCell ref="D254:D255"/>
    <mergeCell ref="G254:G255"/>
    <mergeCell ref="B255:C255"/>
    <mergeCell ref="E255:F255"/>
    <mergeCell ref="H255:I255"/>
    <mergeCell ref="A256:B256"/>
    <mergeCell ref="D256:E256"/>
    <mergeCell ref="G256:H256"/>
    <mergeCell ref="A251:B251"/>
    <mergeCell ref="D251:E251"/>
    <mergeCell ref="G251:H251"/>
    <mergeCell ref="B252:C252"/>
    <mergeCell ref="E252:F252"/>
    <mergeCell ref="H252:I252"/>
    <mergeCell ref="B253:C253"/>
    <mergeCell ref="E253:F253"/>
    <mergeCell ref="H253:I253"/>
    <mergeCell ref="B248:C248"/>
    <mergeCell ref="E248:F248"/>
    <mergeCell ref="H248:I248"/>
    <mergeCell ref="B249:C249"/>
    <mergeCell ref="E249:F249"/>
    <mergeCell ref="H249:I249"/>
    <mergeCell ref="B245:C245"/>
    <mergeCell ref="E245:F245"/>
    <mergeCell ref="H245:I245"/>
    <mergeCell ref="A247:B247"/>
    <mergeCell ref="D247:E247"/>
    <mergeCell ref="G247:H247"/>
    <mergeCell ref="A243:B243"/>
    <mergeCell ref="D243:E243"/>
    <mergeCell ref="G243:H243"/>
    <mergeCell ref="B244:C244"/>
    <mergeCell ref="E244:F244"/>
    <mergeCell ref="H244:I244"/>
    <mergeCell ref="A239:B239"/>
    <mergeCell ref="D239:E239"/>
    <mergeCell ref="G239:H239"/>
    <mergeCell ref="B240:C240"/>
    <mergeCell ref="E240:F240"/>
    <mergeCell ref="H240:I240"/>
    <mergeCell ref="B241:C241"/>
    <mergeCell ref="E241:F241"/>
    <mergeCell ref="H241:I241"/>
    <mergeCell ref="B236:C236"/>
    <mergeCell ref="E236:F236"/>
    <mergeCell ref="H236:I236"/>
    <mergeCell ref="B237:C237"/>
    <mergeCell ref="E237:F237"/>
    <mergeCell ref="H237:I237"/>
    <mergeCell ref="B233:C233"/>
    <mergeCell ref="E233:F233"/>
    <mergeCell ref="H233:I233"/>
    <mergeCell ref="A235:B235"/>
    <mergeCell ref="D235:E235"/>
    <mergeCell ref="G235:H235"/>
    <mergeCell ref="B234:C234"/>
    <mergeCell ref="E234:F234"/>
    <mergeCell ref="H234:I234"/>
    <mergeCell ref="A231:B231"/>
    <mergeCell ref="D231:E231"/>
    <mergeCell ref="G231:H231"/>
    <mergeCell ref="B232:C232"/>
    <mergeCell ref="E232:F232"/>
    <mergeCell ref="H232:I232"/>
    <mergeCell ref="A222:A224"/>
    <mergeCell ref="D222:D224"/>
    <mergeCell ref="G222:G224"/>
    <mergeCell ref="C230:E230"/>
    <mergeCell ref="A219:B219"/>
    <mergeCell ref="D219:E219"/>
    <mergeCell ref="G219:H219"/>
    <mergeCell ref="B220:C220"/>
    <mergeCell ref="E220:F220"/>
    <mergeCell ref="H220:I220"/>
    <mergeCell ref="B221:C221"/>
    <mergeCell ref="E221:F221"/>
    <mergeCell ref="H221:I221"/>
    <mergeCell ref="B215:C215"/>
    <mergeCell ref="E215:F215"/>
    <mergeCell ref="H215:I215"/>
    <mergeCell ref="A216:A218"/>
    <mergeCell ref="D216:D218"/>
    <mergeCell ref="G216:G218"/>
    <mergeCell ref="A213:B213"/>
    <mergeCell ref="D213:E213"/>
    <mergeCell ref="G213:H213"/>
    <mergeCell ref="B214:C214"/>
    <mergeCell ref="E214:F214"/>
    <mergeCell ref="H214:I214"/>
    <mergeCell ref="B209:C209"/>
    <mergeCell ref="E209:F209"/>
    <mergeCell ref="H209:I209"/>
    <mergeCell ref="A210:A212"/>
    <mergeCell ref="D210:D212"/>
    <mergeCell ref="G210:G212"/>
    <mergeCell ref="A207:B207"/>
    <mergeCell ref="D207:E207"/>
    <mergeCell ref="G207:H207"/>
    <mergeCell ref="B208:C208"/>
    <mergeCell ref="E208:F208"/>
    <mergeCell ref="H208:I208"/>
    <mergeCell ref="B203:C203"/>
    <mergeCell ref="E203:F203"/>
    <mergeCell ref="H203:I203"/>
    <mergeCell ref="A204:A206"/>
    <mergeCell ref="D204:D206"/>
    <mergeCell ref="G204:G206"/>
    <mergeCell ref="A201:B201"/>
    <mergeCell ref="D201:E201"/>
    <mergeCell ref="G201:H201"/>
    <mergeCell ref="B202:C202"/>
    <mergeCell ref="E202:F202"/>
    <mergeCell ref="H202:I202"/>
    <mergeCell ref="B197:C197"/>
    <mergeCell ref="E197:F197"/>
    <mergeCell ref="H197:I197"/>
    <mergeCell ref="A198:A200"/>
    <mergeCell ref="D198:D200"/>
    <mergeCell ref="G198:G200"/>
    <mergeCell ref="A195:B195"/>
    <mergeCell ref="D195:E195"/>
    <mergeCell ref="G195:H195"/>
    <mergeCell ref="B196:C196"/>
    <mergeCell ref="E196:F196"/>
    <mergeCell ref="H196:I196"/>
    <mergeCell ref="B191:C191"/>
    <mergeCell ref="E191:F191"/>
    <mergeCell ref="H191:I191"/>
    <mergeCell ref="A192:A194"/>
    <mergeCell ref="D192:D194"/>
    <mergeCell ref="G192:G194"/>
    <mergeCell ref="A189:B189"/>
    <mergeCell ref="D189:E189"/>
    <mergeCell ref="G189:H189"/>
    <mergeCell ref="B190:C190"/>
    <mergeCell ref="E190:F190"/>
    <mergeCell ref="H190:I190"/>
    <mergeCell ref="B185:C185"/>
    <mergeCell ref="E185:F185"/>
    <mergeCell ref="H185:I185"/>
    <mergeCell ref="A186:A188"/>
    <mergeCell ref="D186:D188"/>
    <mergeCell ref="G186:G188"/>
    <mergeCell ref="A183:B183"/>
    <mergeCell ref="D183:E183"/>
    <mergeCell ref="G183:H183"/>
    <mergeCell ref="B184:C184"/>
    <mergeCell ref="E184:F184"/>
    <mergeCell ref="H184:I184"/>
    <mergeCell ref="B179:C179"/>
    <mergeCell ref="E179:F179"/>
    <mergeCell ref="H179:I179"/>
    <mergeCell ref="A180:A182"/>
    <mergeCell ref="D180:D182"/>
    <mergeCell ref="G180:G182"/>
    <mergeCell ref="A177:B177"/>
    <mergeCell ref="D177:E177"/>
    <mergeCell ref="G177:H177"/>
    <mergeCell ref="B178:C178"/>
    <mergeCell ref="E178:F178"/>
    <mergeCell ref="H178:I178"/>
    <mergeCell ref="E172:F172"/>
    <mergeCell ref="H172:I172"/>
    <mergeCell ref="E173:F173"/>
    <mergeCell ref="H173:I173"/>
    <mergeCell ref="D174:D176"/>
    <mergeCell ref="G174:G176"/>
    <mergeCell ref="E167:F167"/>
    <mergeCell ref="H167:I167"/>
    <mergeCell ref="D168:D170"/>
    <mergeCell ref="G168:G170"/>
    <mergeCell ref="D171:E171"/>
    <mergeCell ref="G171:H171"/>
    <mergeCell ref="D162:D164"/>
    <mergeCell ref="G162:G164"/>
    <mergeCell ref="D165:E165"/>
    <mergeCell ref="G165:H165"/>
    <mergeCell ref="E166:F166"/>
    <mergeCell ref="H166:I166"/>
    <mergeCell ref="D159:E159"/>
    <mergeCell ref="G159:H159"/>
    <mergeCell ref="E160:F160"/>
    <mergeCell ref="H160:I160"/>
    <mergeCell ref="E161:F161"/>
    <mergeCell ref="H161:I161"/>
    <mergeCell ref="E154:F154"/>
    <mergeCell ref="H154:I154"/>
    <mergeCell ref="E155:F155"/>
    <mergeCell ref="H155:I155"/>
    <mergeCell ref="D156:D158"/>
    <mergeCell ref="G156:G158"/>
    <mergeCell ref="E149:F149"/>
    <mergeCell ref="H149:I149"/>
    <mergeCell ref="D150:D152"/>
    <mergeCell ref="G150:G152"/>
    <mergeCell ref="D153:E153"/>
    <mergeCell ref="G153:H153"/>
    <mergeCell ref="D144:D146"/>
    <mergeCell ref="G144:G146"/>
    <mergeCell ref="D147:E147"/>
    <mergeCell ref="G147:H147"/>
    <mergeCell ref="E148:F148"/>
    <mergeCell ref="H148:I148"/>
    <mergeCell ref="D141:E141"/>
    <mergeCell ref="G141:H141"/>
    <mergeCell ref="E142:F142"/>
    <mergeCell ref="H142:I142"/>
    <mergeCell ref="E143:F143"/>
    <mergeCell ref="H143:I143"/>
    <mergeCell ref="B167:C167"/>
    <mergeCell ref="A168:A170"/>
    <mergeCell ref="A171:B171"/>
    <mergeCell ref="B172:C172"/>
    <mergeCell ref="B173:C173"/>
    <mergeCell ref="A174:A176"/>
    <mergeCell ref="A159:B159"/>
    <mergeCell ref="B160:C160"/>
    <mergeCell ref="B161:C161"/>
    <mergeCell ref="A162:A164"/>
    <mergeCell ref="A165:B165"/>
    <mergeCell ref="B166:C166"/>
    <mergeCell ref="B149:C149"/>
    <mergeCell ref="A150:A152"/>
    <mergeCell ref="A153:B153"/>
    <mergeCell ref="B154:C154"/>
    <mergeCell ref="B155:C155"/>
    <mergeCell ref="A156:A158"/>
    <mergeCell ref="A141:B141"/>
    <mergeCell ref="B142:C142"/>
    <mergeCell ref="B143:C143"/>
    <mergeCell ref="A144:A146"/>
    <mergeCell ref="A147:B147"/>
    <mergeCell ref="B148:C148"/>
    <mergeCell ref="B137:C137"/>
    <mergeCell ref="E137:F137"/>
    <mergeCell ref="H137:I137"/>
    <mergeCell ref="A138:A140"/>
    <mergeCell ref="D138:D140"/>
    <mergeCell ref="G138:G140"/>
    <mergeCell ref="A135:B135"/>
    <mergeCell ref="D135:E135"/>
    <mergeCell ref="G135:H135"/>
    <mergeCell ref="B136:C136"/>
    <mergeCell ref="E136:F136"/>
    <mergeCell ref="H136:I136"/>
    <mergeCell ref="E130:F130"/>
    <mergeCell ref="H130:I130"/>
    <mergeCell ref="E131:F131"/>
    <mergeCell ref="H131:I131"/>
    <mergeCell ref="D132:D134"/>
    <mergeCell ref="G132:G134"/>
    <mergeCell ref="E125:F125"/>
    <mergeCell ref="H125:I125"/>
    <mergeCell ref="D126:D128"/>
    <mergeCell ref="G126:G128"/>
    <mergeCell ref="D129:E129"/>
    <mergeCell ref="G129:H129"/>
    <mergeCell ref="D120:D122"/>
    <mergeCell ref="G120:G122"/>
    <mergeCell ref="D123:E123"/>
    <mergeCell ref="G123:H123"/>
    <mergeCell ref="E124:F124"/>
    <mergeCell ref="H124:I124"/>
    <mergeCell ref="D117:E117"/>
    <mergeCell ref="G117:H117"/>
    <mergeCell ref="E118:F118"/>
    <mergeCell ref="H118:I118"/>
    <mergeCell ref="E119:F119"/>
    <mergeCell ref="H119:I119"/>
    <mergeCell ref="E112:F112"/>
    <mergeCell ref="H112:I112"/>
    <mergeCell ref="E113:F113"/>
    <mergeCell ref="H113:I113"/>
    <mergeCell ref="D114:D116"/>
    <mergeCell ref="G114:G116"/>
    <mergeCell ref="E107:F107"/>
    <mergeCell ref="H107:I107"/>
    <mergeCell ref="D108:D110"/>
    <mergeCell ref="G108:G110"/>
    <mergeCell ref="D111:E111"/>
    <mergeCell ref="G111:H111"/>
    <mergeCell ref="D102:D104"/>
    <mergeCell ref="G102:G104"/>
    <mergeCell ref="D105:E105"/>
    <mergeCell ref="G105:H105"/>
    <mergeCell ref="E106:F106"/>
    <mergeCell ref="H106:I106"/>
    <mergeCell ref="D99:E99"/>
    <mergeCell ref="G99:H99"/>
    <mergeCell ref="E100:F100"/>
    <mergeCell ref="H100:I100"/>
    <mergeCell ref="E101:F101"/>
    <mergeCell ref="H101:I101"/>
    <mergeCell ref="B125:C125"/>
    <mergeCell ref="A126:A128"/>
    <mergeCell ref="A129:B129"/>
    <mergeCell ref="B130:C130"/>
    <mergeCell ref="B131:C131"/>
    <mergeCell ref="A132:A134"/>
    <mergeCell ref="A117:B117"/>
    <mergeCell ref="B118:C118"/>
    <mergeCell ref="B119:C119"/>
    <mergeCell ref="A120:A122"/>
    <mergeCell ref="A123:B123"/>
    <mergeCell ref="B124:C124"/>
    <mergeCell ref="B107:C107"/>
    <mergeCell ref="A108:A110"/>
    <mergeCell ref="A111:B111"/>
    <mergeCell ref="B112:C112"/>
    <mergeCell ref="B113:C113"/>
    <mergeCell ref="A114:A116"/>
    <mergeCell ref="A99:B99"/>
    <mergeCell ref="B100:C100"/>
    <mergeCell ref="B101:C101"/>
    <mergeCell ref="A102:A104"/>
    <mergeCell ref="A105:B105"/>
    <mergeCell ref="B106:C106"/>
    <mergeCell ref="A96:A98"/>
    <mergeCell ref="D96:D98"/>
    <mergeCell ref="G96:G98"/>
    <mergeCell ref="A93:B93"/>
    <mergeCell ref="D93:E93"/>
    <mergeCell ref="G93:H93"/>
    <mergeCell ref="B94:C94"/>
    <mergeCell ref="E94:F94"/>
    <mergeCell ref="H94:I94"/>
    <mergeCell ref="G89:G92"/>
    <mergeCell ref="D89:D92"/>
    <mergeCell ref="A89:A92"/>
    <mergeCell ref="B92:C92"/>
    <mergeCell ref="E92:F92"/>
    <mergeCell ref="H92:I92"/>
    <mergeCell ref="B95:C95"/>
    <mergeCell ref="E95:F95"/>
    <mergeCell ref="H95:I95"/>
    <mergeCell ref="G82:G85"/>
    <mergeCell ref="D82:D85"/>
    <mergeCell ref="A82:A85"/>
    <mergeCell ref="B85:C85"/>
    <mergeCell ref="E85:F85"/>
    <mergeCell ref="H85:I85"/>
    <mergeCell ref="B88:C88"/>
    <mergeCell ref="E88:F88"/>
    <mergeCell ref="H88:I88"/>
    <mergeCell ref="A86:B86"/>
    <mergeCell ref="D86:E86"/>
    <mergeCell ref="G86:H86"/>
    <mergeCell ref="B87:C87"/>
    <mergeCell ref="E87:F87"/>
    <mergeCell ref="H87:I87"/>
    <mergeCell ref="G75:G78"/>
    <mergeCell ref="D75:D78"/>
    <mergeCell ref="A75:A78"/>
    <mergeCell ref="B78:C78"/>
    <mergeCell ref="E78:F78"/>
    <mergeCell ref="H78:I78"/>
    <mergeCell ref="B81:C81"/>
    <mergeCell ref="E81:F81"/>
    <mergeCell ref="H81:I81"/>
    <mergeCell ref="A79:B79"/>
    <mergeCell ref="D79:E79"/>
    <mergeCell ref="G79:H79"/>
    <mergeCell ref="B80:C80"/>
    <mergeCell ref="E80:F80"/>
    <mergeCell ref="H80:I80"/>
    <mergeCell ref="G68:G71"/>
    <mergeCell ref="D68:D71"/>
    <mergeCell ref="A68:A71"/>
    <mergeCell ref="B71:C71"/>
    <mergeCell ref="E71:F71"/>
    <mergeCell ref="H71:I71"/>
    <mergeCell ref="B74:C74"/>
    <mergeCell ref="E74:F74"/>
    <mergeCell ref="H74:I74"/>
    <mergeCell ref="A72:B72"/>
    <mergeCell ref="D72:E72"/>
    <mergeCell ref="G72:H72"/>
    <mergeCell ref="B73:C73"/>
    <mergeCell ref="E73:F73"/>
    <mergeCell ref="H73:I73"/>
    <mergeCell ref="G61:G64"/>
    <mergeCell ref="D61:D64"/>
    <mergeCell ref="A61:A64"/>
    <mergeCell ref="B64:C64"/>
    <mergeCell ref="E64:F64"/>
    <mergeCell ref="H64:I64"/>
    <mergeCell ref="B67:C67"/>
    <mergeCell ref="E67:F67"/>
    <mergeCell ref="H67:I67"/>
    <mergeCell ref="A65:B65"/>
    <mergeCell ref="D65:E65"/>
    <mergeCell ref="G65:H65"/>
    <mergeCell ref="B66:C66"/>
    <mergeCell ref="E66:F66"/>
    <mergeCell ref="H66:I66"/>
    <mergeCell ref="G54:G57"/>
    <mergeCell ref="D54:D57"/>
    <mergeCell ref="A54:A57"/>
    <mergeCell ref="B57:C57"/>
    <mergeCell ref="E57:F57"/>
    <mergeCell ref="H57:I57"/>
    <mergeCell ref="B60:C60"/>
    <mergeCell ref="E60:F60"/>
    <mergeCell ref="H60:I60"/>
    <mergeCell ref="A58:B58"/>
    <mergeCell ref="D58:E58"/>
    <mergeCell ref="G58:H58"/>
    <mergeCell ref="B59:C59"/>
    <mergeCell ref="E59:F59"/>
    <mergeCell ref="H59:I59"/>
    <mergeCell ref="A4:A6"/>
    <mergeCell ref="G13:H13"/>
    <mergeCell ref="H14:I14"/>
    <mergeCell ref="H15:I15"/>
    <mergeCell ref="G4:G6"/>
    <mergeCell ref="A47:A50"/>
    <mergeCell ref="B50:C50"/>
    <mergeCell ref="E50:F50"/>
    <mergeCell ref="B53:C53"/>
    <mergeCell ref="E53:F53"/>
    <mergeCell ref="H53:I53"/>
    <mergeCell ref="A51:B51"/>
    <mergeCell ref="D51:E51"/>
    <mergeCell ref="G51:H51"/>
    <mergeCell ref="B52:C52"/>
    <mergeCell ref="E52:F52"/>
    <mergeCell ref="H52:I52"/>
    <mergeCell ref="H50:I50"/>
    <mergeCell ref="G47:G50"/>
    <mergeCell ref="D47:D50"/>
    <mergeCell ref="D31:E31"/>
    <mergeCell ref="E21:F21"/>
    <mergeCell ref="G31:H31"/>
    <mergeCell ref="H21:I21"/>
    <mergeCell ref="D22:D24"/>
    <mergeCell ref="E20:F20"/>
    <mergeCell ref="D1:E1"/>
    <mergeCell ref="E2:F2"/>
    <mergeCell ref="E3:F3"/>
    <mergeCell ref="D7:E7"/>
    <mergeCell ref="G1:H1"/>
    <mergeCell ref="H2:I2"/>
    <mergeCell ref="H3:I3"/>
    <mergeCell ref="G16:G18"/>
    <mergeCell ref="D19:E19"/>
    <mergeCell ref="D16:D18"/>
    <mergeCell ref="G7:H7"/>
    <mergeCell ref="H8:I8"/>
    <mergeCell ref="H9:I9"/>
    <mergeCell ref="B21:C21"/>
    <mergeCell ref="B9:C9"/>
    <mergeCell ref="G25:H25"/>
    <mergeCell ref="H26:I26"/>
    <mergeCell ref="H27:I27"/>
    <mergeCell ref="A31:B31"/>
    <mergeCell ref="G10:G12"/>
    <mergeCell ref="B32:C32"/>
    <mergeCell ref="B33:C33"/>
    <mergeCell ref="G19:H19"/>
    <mergeCell ref="H20:I20"/>
    <mergeCell ref="A16:A18"/>
    <mergeCell ref="A25:B25"/>
    <mergeCell ref="B26:C26"/>
    <mergeCell ref="B27:C27"/>
    <mergeCell ref="E32:F32"/>
    <mergeCell ref="E33:F33"/>
    <mergeCell ref="H32:I32"/>
    <mergeCell ref="H33:I33"/>
    <mergeCell ref="A10:A12"/>
    <mergeCell ref="D10:D12"/>
    <mergeCell ref="G28:G30"/>
    <mergeCell ref="G22:G24"/>
    <mergeCell ref="D28:D30"/>
    <mergeCell ref="H39:I39"/>
    <mergeCell ref="A34:A37"/>
    <mergeCell ref="G38:H38"/>
    <mergeCell ref="G34:G37"/>
    <mergeCell ref="B37:C37"/>
    <mergeCell ref="A28:A30"/>
    <mergeCell ref="D38:E38"/>
    <mergeCell ref="A1:B1"/>
    <mergeCell ref="B2:C2"/>
    <mergeCell ref="B3:C3"/>
    <mergeCell ref="D25:E25"/>
    <mergeCell ref="E26:F26"/>
    <mergeCell ref="E27:F27"/>
    <mergeCell ref="D13:E13"/>
    <mergeCell ref="E14:F14"/>
    <mergeCell ref="E15:F15"/>
    <mergeCell ref="E8:F8"/>
    <mergeCell ref="E9:F9"/>
    <mergeCell ref="A13:B13"/>
    <mergeCell ref="B14:C14"/>
    <mergeCell ref="B15:C15"/>
    <mergeCell ref="A19:B19"/>
    <mergeCell ref="B20:C20"/>
    <mergeCell ref="A7:B7"/>
    <mergeCell ref="E39:F39"/>
    <mergeCell ref="B8:C8"/>
    <mergeCell ref="A22:A24"/>
    <mergeCell ref="D4:D6"/>
    <mergeCell ref="B46:C46"/>
    <mergeCell ref="E46:F46"/>
    <mergeCell ref="H46:I46"/>
    <mergeCell ref="H40:I40"/>
    <mergeCell ref="A44:B44"/>
    <mergeCell ref="D44:E44"/>
    <mergeCell ref="A41:A43"/>
    <mergeCell ref="D41:D43"/>
    <mergeCell ref="D34:D37"/>
    <mergeCell ref="G44:H44"/>
    <mergeCell ref="B45:C45"/>
    <mergeCell ref="E45:F45"/>
    <mergeCell ref="H45:I45"/>
    <mergeCell ref="B40:C40"/>
    <mergeCell ref="G41:G43"/>
    <mergeCell ref="E37:F37"/>
    <mergeCell ref="H37:I37"/>
    <mergeCell ref="E40:F40"/>
    <mergeCell ref="A38:B38"/>
    <mergeCell ref="B39:C39"/>
  </mergeCells>
  <phoneticPr fontId="44" type="noConversion"/>
  <printOptions horizontalCentered="1" verticalCentered="1"/>
  <pageMargins left="0" right="0" top="0" bottom="0" header="0" footer="0"/>
  <pageSetup paperSize="9" scale="78" orientation="landscape"/>
  <rowBreaks count="6" manualBreakCount="6">
    <brk id="43" max="1048575" man="1"/>
    <brk id="92" max="1048575" man="1"/>
    <brk id="134" max="1048575" man="1"/>
    <brk id="176" max="1048575" man="1"/>
    <brk id="218" max="1048575" man="1"/>
    <brk id="230" max="104857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38688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10</vt:i4>
      </vt:variant>
      <vt:variant>
        <vt:lpstr>이름이 지정된 범위</vt:lpstr>
      </vt:variant>
      <vt:variant>
        <vt:i4>8</vt:i4>
      </vt:variant>
    </vt:vector>
  </HeadingPairs>
  <TitlesOfParts>
    <vt:vector size="18" baseType="lpstr">
      <vt:lpstr>1-1</vt:lpstr>
      <vt:lpstr>1-2</vt:lpstr>
      <vt:lpstr>1-3</vt:lpstr>
      <vt:lpstr>1-4</vt:lpstr>
      <vt:lpstr>1-5</vt:lpstr>
      <vt:lpstr>1-6</vt:lpstr>
      <vt:lpstr>작업지시서</vt:lpstr>
      <vt:lpstr>일일식단표2</vt:lpstr>
      <vt:lpstr>보존식</vt:lpstr>
      <vt:lpstr>일일식단표</vt:lpstr>
      <vt:lpstr>'1-1'!Print_Area</vt:lpstr>
      <vt:lpstr>'1-2'!Print_Area</vt:lpstr>
      <vt:lpstr>'1-3'!Print_Area</vt:lpstr>
      <vt:lpstr>'1-4'!Print_Area</vt:lpstr>
      <vt:lpstr>'1-5'!Print_Area</vt:lpstr>
      <vt:lpstr>'1-6'!Print_Area</vt:lpstr>
      <vt:lpstr>보존식!Print_Area</vt:lpstr>
      <vt:lpstr>작업지시서!Print_Area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admim</dc:creator>
  <cp:lastModifiedBy>user</cp:lastModifiedBy>
  <cp:revision>574</cp:revision>
  <cp:lastPrinted>2025-06-02T00:34:43Z</cp:lastPrinted>
  <dcterms:created xsi:type="dcterms:W3CDTF">2014-12-23T07:58:47Z</dcterms:created>
  <dcterms:modified xsi:type="dcterms:W3CDTF">2025-06-02T00:37:24Z</dcterms:modified>
  <cp:version>1100.0100.01</cp:version>
</cp:coreProperties>
</file>